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gonzalez\Documents\PPTO\2015\trimestres\marzo\"/>
    </mc:Choice>
  </mc:AlternateContent>
  <bookViews>
    <workbookView xWindow="0" yWindow="0" windowWidth="28800" windowHeight="12105" tabRatio="852" activeTab="1"/>
  </bookViews>
  <sheets>
    <sheet name="ctas" sheetId="25" r:id="rId1"/>
    <sheet name="fdl" sheetId="23" r:id="rId2"/>
    <sheet name="latabla" sheetId="22" state="hidden" r:id="rId3"/>
    <sheet name="todas" sheetId="21" state="hidden" r:id="rId4"/>
    <sheet name="2FD_001 01" sheetId="1" r:id="rId5"/>
    <sheet name="2FD_002 01" sheetId="2" r:id="rId6"/>
    <sheet name="2FD_003 01" sheetId="3" r:id="rId7"/>
    <sheet name="2FD_004 01" sheetId="4" r:id="rId8"/>
    <sheet name="2FD_005 01" sheetId="5" r:id="rId9"/>
    <sheet name="2FD_006 01" sheetId="6" r:id="rId10"/>
    <sheet name="2FD_007 01" sheetId="7" r:id="rId11"/>
    <sheet name="2FD_008 01" sheetId="8" r:id="rId12"/>
    <sheet name="2FD_009 01" sheetId="9" r:id="rId13"/>
    <sheet name="2FD_010 01" sheetId="10" r:id="rId14"/>
    <sheet name="2FD_011 01" sheetId="11" r:id="rId15"/>
    <sheet name="2FD_012 01" sheetId="12" r:id="rId16"/>
    <sheet name="2FD_013 01" sheetId="13" r:id="rId17"/>
    <sheet name="2FD_014 01" sheetId="14" r:id="rId18"/>
    <sheet name="2FD_015 01" sheetId="15" r:id="rId19"/>
    <sheet name="2FD_016 01" sheetId="16" r:id="rId20"/>
    <sheet name="2FD_017 01" sheetId="17" r:id="rId21"/>
    <sheet name="2FD_018 01" sheetId="18" r:id="rId22"/>
    <sheet name="2FD_019 01" sheetId="19" r:id="rId23"/>
    <sheet name="2FD_020 01" sheetId="20" r:id="rId2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25" l="1"/>
  <c r="I25" i="25"/>
  <c r="I24" i="25"/>
  <c r="I23" i="25"/>
  <c r="I22" i="25"/>
  <c r="I21" i="25"/>
  <c r="I20" i="25"/>
  <c r="I19" i="25"/>
  <c r="I18" i="25"/>
  <c r="I17" i="25"/>
  <c r="I16" i="25"/>
  <c r="I15" i="25"/>
  <c r="I14" i="25"/>
  <c r="I13" i="25"/>
  <c r="I12" i="25"/>
  <c r="I11" i="25"/>
  <c r="I10" i="25"/>
  <c r="I9" i="25"/>
  <c r="I8" i="25"/>
  <c r="I7" i="25"/>
  <c r="G28" i="23"/>
  <c r="E28" i="23"/>
  <c r="G27" i="23"/>
  <c r="E27" i="23"/>
  <c r="G26" i="23"/>
  <c r="E26" i="23"/>
  <c r="G25" i="23"/>
  <c r="E25" i="23"/>
  <c r="G24" i="23"/>
  <c r="E24" i="23"/>
  <c r="G23" i="23"/>
  <c r="E23" i="23"/>
  <c r="G22" i="23"/>
  <c r="E22" i="23"/>
  <c r="G21" i="23"/>
  <c r="E21" i="23"/>
  <c r="G20" i="23"/>
  <c r="E20" i="23"/>
  <c r="G19" i="23"/>
  <c r="E19" i="23"/>
  <c r="G18" i="23"/>
  <c r="E18" i="23"/>
  <c r="G17" i="23"/>
  <c r="E17" i="23"/>
  <c r="G16" i="23"/>
  <c r="E16" i="23"/>
  <c r="G15" i="23"/>
  <c r="E15" i="23"/>
  <c r="G14" i="23"/>
  <c r="E14" i="23"/>
  <c r="G13" i="23"/>
  <c r="E13" i="23"/>
  <c r="G12" i="23"/>
  <c r="E12" i="23"/>
  <c r="G11" i="23"/>
  <c r="E11" i="23"/>
  <c r="G10" i="23"/>
  <c r="E10" i="23"/>
  <c r="G9" i="23"/>
  <c r="E9" i="23"/>
  <c r="G8" i="23"/>
  <c r="E8" i="23"/>
  <c r="AF28" i="23"/>
  <c r="AF27" i="23"/>
  <c r="AF26" i="23"/>
  <c r="AF25" i="23"/>
  <c r="AF24" i="23"/>
  <c r="AF23" i="23"/>
  <c r="AF22" i="23"/>
  <c r="AF21" i="23"/>
  <c r="AF20" i="23"/>
  <c r="AF19" i="23"/>
  <c r="AF18" i="23"/>
  <c r="AF17" i="23"/>
  <c r="AF16" i="23"/>
  <c r="AF15" i="23"/>
  <c r="AF14" i="23"/>
  <c r="AF13" i="23"/>
  <c r="AF12" i="23"/>
  <c r="AF11" i="23"/>
  <c r="AF10" i="23"/>
  <c r="AF9" i="23"/>
  <c r="AF8" i="23"/>
  <c r="AE28" i="23"/>
  <c r="AE27" i="23"/>
  <c r="AE26" i="23"/>
  <c r="AE25" i="23"/>
  <c r="AE24" i="23"/>
  <c r="AE23" i="23"/>
  <c r="AE22" i="23"/>
  <c r="AE21" i="23"/>
  <c r="AE20" i="23"/>
  <c r="AE19" i="23"/>
  <c r="AE18" i="23"/>
  <c r="AE17" i="23"/>
  <c r="AE16" i="23"/>
  <c r="AE15" i="23"/>
  <c r="AE14" i="23"/>
  <c r="AE13" i="23"/>
  <c r="AE12" i="23"/>
  <c r="AE11" i="23"/>
  <c r="AE10" i="23"/>
  <c r="AE9" i="23"/>
  <c r="AE8" i="23"/>
  <c r="Y28" i="23"/>
  <c r="Y27" i="23"/>
  <c r="Y26" i="23"/>
  <c r="Y25" i="23"/>
  <c r="Y24" i="23"/>
  <c r="Y23" i="23"/>
  <c r="Y22" i="23"/>
  <c r="Y21" i="23"/>
  <c r="Y20" i="23"/>
  <c r="Y19" i="23"/>
  <c r="Y18" i="23"/>
  <c r="Y17" i="23"/>
  <c r="Y16" i="23"/>
  <c r="Y15" i="23"/>
  <c r="Y14" i="23"/>
  <c r="Y13" i="23"/>
  <c r="Y12" i="23"/>
  <c r="Y11" i="23"/>
  <c r="Y10" i="23"/>
  <c r="Y9" i="23"/>
  <c r="Y8" i="23"/>
  <c r="S28" i="23"/>
  <c r="S27" i="23"/>
  <c r="S26" i="23"/>
  <c r="S25" i="23"/>
  <c r="S24" i="23"/>
  <c r="S23" i="23"/>
  <c r="S22" i="23"/>
  <c r="S21" i="23"/>
  <c r="S20" i="23"/>
  <c r="S19" i="23"/>
  <c r="S18" i="23"/>
  <c r="S17" i="23"/>
  <c r="S16" i="23"/>
  <c r="S15" i="23"/>
  <c r="S14" i="23"/>
  <c r="S13" i="23"/>
  <c r="S12" i="23"/>
  <c r="S11" i="23"/>
  <c r="S10" i="23"/>
  <c r="S9" i="23"/>
  <c r="S8" i="23"/>
  <c r="AC28" i="23"/>
  <c r="AC27" i="23"/>
  <c r="AC26" i="23"/>
  <c r="AC25" i="23"/>
  <c r="AC24" i="23"/>
  <c r="AC23" i="23"/>
  <c r="AC22" i="23"/>
  <c r="AC21" i="23"/>
  <c r="AC20" i="23"/>
  <c r="AC19" i="23"/>
  <c r="AC18" i="23"/>
  <c r="AC17" i="23"/>
  <c r="AC16" i="23"/>
  <c r="AC15" i="23"/>
  <c r="AC14" i="23"/>
  <c r="AC13" i="23"/>
  <c r="AC12" i="23"/>
  <c r="AC11" i="23"/>
  <c r="AC10" i="23"/>
  <c r="AC9" i="23"/>
  <c r="AC8" i="23"/>
  <c r="W28" i="23"/>
  <c r="W27" i="23"/>
  <c r="W26" i="23"/>
  <c r="W25" i="23"/>
  <c r="W24" i="23"/>
  <c r="W23" i="23"/>
  <c r="W22" i="23"/>
  <c r="W21" i="23"/>
  <c r="W20" i="23"/>
  <c r="W19" i="23"/>
  <c r="W18" i="23"/>
  <c r="W17" i="23"/>
  <c r="W16" i="23"/>
  <c r="W15" i="23"/>
  <c r="W14" i="23"/>
  <c r="W13" i="23"/>
  <c r="W12" i="23"/>
  <c r="W11" i="23"/>
  <c r="W10" i="23"/>
  <c r="W9" i="23"/>
  <c r="W8" i="23"/>
  <c r="Q28" i="23"/>
  <c r="Q27" i="23"/>
  <c r="Q26" i="23"/>
  <c r="Q25" i="23"/>
  <c r="Q24" i="23"/>
  <c r="Q23" i="23"/>
  <c r="Q22" i="23"/>
  <c r="Q21" i="23"/>
  <c r="Q20" i="23"/>
  <c r="Q19" i="23"/>
  <c r="Q18" i="23"/>
  <c r="Q17" i="23"/>
  <c r="Q16" i="23"/>
  <c r="Q15" i="23"/>
  <c r="Q14" i="23"/>
  <c r="Q13" i="23"/>
  <c r="Q12" i="23"/>
  <c r="Q11" i="23"/>
  <c r="Q10" i="23"/>
  <c r="Q9" i="23"/>
  <c r="Q8" i="23"/>
  <c r="M28" i="23"/>
  <c r="M27" i="23"/>
  <c r="M26" i="23"/>
  <c r="M25" i="23"/>
  <c r="M24" i="23"/>
  <c r="M23" i="23"/>
  <c r="M22" i="23"/>
  <c r="M21" i="23"/>
  <c r="M20" i="23"/>
  <c r="M19" i="23"/>
  <c r="M18" i="23"/>
  <c r="M17" i="23"/>
  <c r="M16" i="23"/>
  <c r="M15" i="23"/>
  <c r="M14" i="23"/>
  <c r="M13" i="23"/>
  <c r="M12" i="23"/>
  <c r="M11" i="23"/>
  <c r="M10" i="23"/>
  <c r="M9" i="23"/>
  <c r="K28" i="23"/>
  <c r="K27" i="23"/>
  <c r="K26" i="23"/>
  <c r="K25" i="23"/>
  <c r="K24" i="23"/>
  <c r="K23" i="23"/>
  <c r="K22" i="23"/>
  <c r="K21" i="23"/>
  <c r="K20" i="23"/>
  <c r="K19" i="23"/>
  <c r="K18" i="23"/>
  <c r="K17" i="23"/>
  <c r="K16" i="23"/>
  <c r="K15" i="23"/>
  <c r="K14" i="23"/>
  <c r="K13" i="23"/>
  <c r="K12" i="23"/>
  <c r="K11" i="23"/>
  <c r="K10" i="23"/>
  <c r="K9" i="23"/>
  <c r="K8" i="23"/>
  <c r="M8" i="23"/>
  <c r="H26" i="25"/>
  <c r="F26" i="25"/>
  <c r="H25" i="25"/>
  <c r="H24" i="25"/>
  <c r="H23" i="25"/>
  <c r="H22" i="25"/>
  <c r="H21" i="25"/>
  <c r="H20" i="25"/>
  <c r="H19" i="25"/>
  <c r="H18" i="25"/>
  <c r="H17" i="25"/>
  <c r="H16" i="25"/>
  <c r="H15" i="25"/>
  <c r="H14" i="25"/>
  <c r="H13" i="25"/>
  <c r="H12" i="25"/>
  <c r="H11" i="25"/>
  <c r="H10" i="25"/>
  <c r="H9" i="25"/>
  <c r="H8" i="25"/>
  <c r="H7" i="25"/>
  <c r="F25" i="25"/>
  <c r="F24" i="25"/>
  <c r="F23" i="25"/>
  <c r="F22" i="25"/>
  <c r="F21" i="25"/>
  <c r="F20" i="25"/>
  <c r="F19" i="25"/>
  <c r="F18" i="25"/>
  <c r="F17" i="25"/>
  <c r="F16" i="25"/>
  <c r="F15" i="25"/>
  <c r="F14" i="25"/>
  <c r="F13" i="25"/>
  <c r="F12" i="25"/>
  <c r="F11" i="25"/>
  <c r="F10" i="25"/>
  <c r="F9" i="25"/>
  <c r="F8" i="25"/>
  <c r="F7" i="25"/>
  <c r="I275" i="21" l="1"/>
  <c r="U274" i="21"/>
  <c r="T274" i="21"/>
  <c r="S274" i="21"/>
  <c r="Q274" i="21"/>
  <c r="U273" i="21"/>
  <c r="T273" i="21"/>
  <c r="S273" i="21"/>
  <c r="Q273" i="21"/>
  <c r="U272" i="21"/>
  <c r="T272" i="21"/>
  <c r="S272" i="21"/>
  <c r="Q272" i="21"/>
  <c r="U271" i="21"/>
  <c r="T271" i="21"/>
  <c r="S271" i="21"/>
  <c r="Q271" i="21"/>
  <c r="U270" i="21"/>
  <c r="T270" i="21"/>
  <c r="S270" i="21"/>
  <c r="Q270" i="21"/>
  <c r="U269" i="21"/>
  <c r="T269" i="21"/>
  <c r="S269" i="21"/>
  <c r="Q269" i="21"/>
  <c r="U268" i="21"/>
  <c r="T268" i="21"/>
  <c r="S268" i="21"/>
  <c r="Q268" i="21"/>
  <c r="U267" i="21"/>
  <c r="T267" i="21"/>
  <c r="S267" i="21"/>
  <c r="Q267" i="21"/>
  <c r="U266" i="21"/>
  <c r="T266" i="21"/>
  <c r="S266" i="21"/>
  <c r="Q266" i="21"/>
  <c r="U265" i="21"/>
  <c r="T265" i="21"/>
  <c r="S265" i="21"/>
  <c r="Q265" i="21"/>
  <c r="U264" i="21"/>
  <c r="T264" i="21"/>
  <c r="S264" i="21"/>
  <c r="Q264" i="21"/>
  <c r="U263" i="21"/>
  <c r="T263" i="21"/>
  <c r="S263" i="21"/>
  <c r="Q263" i="21"/>
  <c r="U262" i="21"/>
  <c r="T262" i="21"/>
  <c r="S262" i="21"/>
  <c r="Q262" i="21"/>
  <c r="U261" i="21"/>
  <c r="T261" i="21"/>
  <c r="S261" i="21"/>
  <c r="Q261" i="21"/>
  <c r="U260" i="21"/>
  <c r="T260" i="21"/>
  <c r="S260" i="21"/>
  <c r="Q260" i="21"/>
  <c r="U259" i="21"/>
  <c r="T259" i="21"/>
  <c r="S259" i="21"/>
  <c r="Q259" i="21"/>
  <c r="U258" i="21"/>
  <c r="T258" i="21"/>
  <c r="S258" i="21"/>
  <c r="Q258" i="21"/>
  <c r="U257" i="21"/>
  <c r="T257" i="21"/>
  <c r="S257" i="21"/>
  <c r="Q257" i="21"/>
  <c r="U256" i="21"/>
  <c r="T256" i="21"/>
  <c r="S256" i="21"/>
  <c r="Q256" i="21"/>
  <c r="U255" i="21"/>
  <c r="T255" i="21"/>
  <c r="S255" i="21"/>
  <c r="Q255" i="21"/>
  <c r="U254" i="21"/>
  <c r="T254" i="21"/>
  <c r="S254" i="21"/>
  <c r="Q254" i="21"/>
  <c r="U253" i="21"/>
  <c r="T253" i="21"/>
  <c r="S253" i="21"/>
  <c r="Q253" i="21"/>
  <c r="U252" i="21"/>
  <c r="T252" i="21"/>
  <c r="S252" i="21"/>
  <c r="Q252" i="21"/>
  <c r="U251" i="21"/>
  <c r="T251" i="21"/>
  <c r="S251" i="21"/>
  <c r="Q251" i="21"/>
  <c r="U250" i="21"/>
  <c r="T250" i="21"/>
  <c r="S250" i="21"/>
  <c r="Q250" i="21"/>
  <c r="U249" i="21"/>
  <c r="T249" i="21"/>
  <c r="S249" i="21"/>
  <c r="Q249" i="21"/>
  <c r="U248" i="21"/>
  <c r="T248" i="21"/>
  <c r="S248" i="21"/>
  <c r="Q248" i="21"/>
  <c r="U247" i="21"/>
  <c r="T247" i="21"/>
  <c r="S247" i="21"/>
  <c r="Q247" i="21"/>
  <c r="U246" i="21"/>
  <c r="T246" i="21"/>
  <c r="S246" i="21"/>
  <c r="Q246" i="21"/>
  <c r="U245" i="21"/>
  <c r="T245" i="21"/>
  <c r="S245" i="21"/>
  <c r="Q245" i="21"/>
  <c r="U244" i="21"/>
  <c r="T244" i="21"/>
  <c r="S244" i="21"/>
  <c r="Q244" i="21"/>
  <c r="U243" i="21"/>
  <c r="T243" i="21"/>
  <c r="S243" i="21"/>
  <c r="Q243" i="21"/>
  <c r="U242" i="21"/>
  <c r="T242" i="21"/>
  <c r="S242" i="21"/>
  <c r="Q242" i="21"/>
  <c r="U241" i="21"/>
  <c r="T241" i="21"/>
  <c r="S241" i="21"/>
  <c r="Q241" i="21"/>
  <c r="U240" i="21"/>
  <c r="T240" i="21"/>
  <c r="S240" i="21"/>
  <c r="Q240" i="21"/>
  <c r="U239" i="21"/>
  <c r="T239" i="21"/>
  <c r="S239" i="21"/>
  <c r="Q239" i="21"/>
  <c r="U238" i="21"/>
  <c r="T238" i="21"/>
  <c r="S238" i="21"/>
  <c r="Q238" i="21"/>
  <c r="U237" i="21"/>
  <c r="T237" i="21"/>
  <c r="S237" i="21"/>
  <c r="Q237" i="21"/>
  <c r="U236" i="21"/>
  <c r="T236" i="21"/>
  <c r="S236" i="21"/>
  <c r="Q236" i="21"/>
  <c r="U235" i="21"/>
  <c r="T235" i="21"/>
  <c r="S235" i="21"/>
  <c r="Q235" i="21"/>
  <c r="U234" i="21"/>
  <c r="T234" i="21"/>
  <c r="S234" i="21"/>
  <c r="Q234" i="21"/>
  <c r="U233" i="21"/>
  <c r="T233" i="21"/>
  <c r="S233" i="21"/>
  <c r="Q233" i="21"/>
  <c r="U232" i="21"/>
  <c r="T232" i="21"/>
  <c r="S232" i="21"/>
  <c r="Q232" i="21"/>
  <c r="U231" i="21"/>
  <c r="T231" i="21"/>
  <c r="S231" i="21"/>
  <c r="Q231" i="21"/>
  <c r="U230" i="21"/>
  <c r="T230" i="21"/>
  <c r="S230" i="21"/>
  <c r="Q230" i="21"/>
  <c r="U229" i="21"/>
  <c r="T229" i="21"/>
  <c r="S229" i="21"/>
  <c r="Q229" i="21"/>
  <c r="U228" i="21"/>
  <c r="T228" i="21"/>
  <c r="S228" i="21"/>
  <c r="Q228" i="21"/>
  <c r="U227" i="21"/>
  <c r="T227" i="21"/>
  <c r="S227" i="21"/>
  <c r="Q227" i="21"/>
  <c r="U226" i="21"/>
  <c r="T226" i="21"/>
  <c r="S226" i="21"/>
  <c r="Q226" i="21"/>
  <c r="U225" i="21"/>
  <c r="T225" i="21"/>
  <c r="S225" i="21"/>
  <c r="Q225" i="21"/>
  <c r="U224" i="21"/>
  <c r="T224" i="21"/>
  <c r="S224" i="21"/>
  <c r="Q224" i="21"/>
  <c r="U223" i="21"/>
  <c r="T223" i="21"/>
  <c r="S223" i="21"/>
  <c r="Q223" i="21"/>
  <c r="U222" i="21"/>
  <c r="T222" i="21"/>
  <c r="S222" i="21"/>
  <c r="Q222" i="21"/>
  <c r="U221" i="21"/>
  <c r="T221" i="21"/>
  <c r="S221" i="21"/>
  <c r="Q221" i="21"/>
  <c r="U220" i="21"/>
  <c r="T220" i="21"/>
  <c r="S220" i="21"/>
  <c r="Q220" i="21"/>
  <c r="U219" i="21"/>
  <c r="T219" i="21"/>
  <c r="S219" i="21"/>
  <c r="Q219" i="21"/>
  <c r="U218" i="21"/>
  <c r="T218" i="21"/>
  <c r="S218" i="21"/>
  <c r="Q218" i="21"/>
  <c r="U217" i="21"/>
  <c r="T217" i="21"/>
  <c r="S217" i="21"/>
  <c r="Q217" i="21"/>
  <c r="U216" i="21"/>
  <c r="T216" i="21"/>
  <c r="S216" i="21"/>
  <c r="Q216" i="21"/>
  <c r="U215" i="21"/>
  <c r="T215" i="21"/>
  <c r="S215" i="21"/>
  <c r="Q215" i="21"/>
  <c r="U214" i="21"/>
  <c r="T214" i="21"/>
  <c r="S214" i="21"/>
  <c r="Q214" i="21"/>
  <c r="U213" i="21"/>
  <c r="T213" i="21"/>
  <c r="S213" i="21"/>
  <c r="Q213" i="21"/>
  <c r="U212" i="21"/>
  <c r="T212" i="21"/>
  <c r="S212" i="21"/>
  <c r="Q212" i="21"/>
  <c r="U211" i="21"/>
  <c r="T211" i="21"/>
  <c r="S211" i="21"/>
  <c r="Q211" i="21"/>
  <c r="U210" i="21"/>
  <c r="T210" i="21"/>
  <c r="S210" i="21"/>
  <c r="Q210" i="21"/>
  <c r="U209" i="21"/>
  <c r="T209" i="21"/>
  <c r="S209" i="21"/>
  <c r="Q209" i="21"/>
  <c r="U208" i="21"/>
  <c r="T208" i="21"/>
  <c r="S208" i="21"/>
  <c r="Q208" i="21"/>
  <c r="U207" i="21"/>
  <c r="T207" i="21"/>
  <c r="S207" i="21"/>
  <c r="Q207" i="21"/>
  <c r="U206" i="21"/>
  <c r="T206" i="21"/>
  <c r="S206" i="21"/>
  <c r="Q206" i="21"/>
  <c r="U205" i="21"/>
  <c r="T205" i="21"/>
  <c r="S205" i="21"/>
  <c r="Q205" i="21"/>
  <c r="U204" i="21"/>
  <c r="T204" i="21"/>
  <c r="S204" i="21"/>
  <c r="Q204" i="21"/>
  <c r="U203" i="21"/>
  <c r="T203" i="21"/>
  <c r="S203" i="21"/>
  <c r="Q203" i="21"/>
  <c r="U202" i="21"/>
  <c r="T202" i="21"/>
  <c r="S202" i="21"/>
  <c r="Q202" i="21"/>
  <c r="U201" i="21"/>
  <c r="T201" i="21"/>
  <c r="S201" i="21"/>
  <c r="Q201" i="21"/>
  <c r="U200" i="21"/>
  <c r="T200" i="21"/>
  <c r="S200" i="21"/>
  <c r="Q200" i="21"/>
  <c r="U199" i="21"/>
  <c r="T199" i="21"/>
  <c r="S199" i="21"/>
  <c r="Q199" i="21"/>
  <c r="U198" i="21"/>
  <c r="T198" i="21"/>
  <c r="S198" i="21"/>
  <c r="Q198" i="21"/>
  <c r="U197" i="21"/>
  <c r="T197" i="21"/>
  <c r="S197" i="21"/>
  <c r="Q197" i="21"/>
  <c r="U196" i="21"/>
  <c r="T196" i="21"/>
  <c r="S196" i="21"/>
  <c r="Q196" i="21"/>
  <c r="U195" i="21"/>
  <c r="T195" i="21"/>
  <c r="S195" i="21"/>
  <c r="Q195" i="21"/>
  <c r="U194" i="21"/>
  <c r="T194" i="21"/>
  <c r="S194" i="21"/>
  <c r="Q194" i="21"/>
  <c r="U193" i="21"/>
  <c r="T193" i="21"/>
  <c r="S193" i="21"/>
  <c r="Q193" i="21"/>
  <c r="U192" i="21"/>
  <c r="T192" i="21"/>
  <c r="S192" i="21"/>
  <c r="Q192" i="21"/>
  <c r="U191" i="21"/>
  <c r="T191" i="21"/>
  <c r="S191" i="21"/>
  <c r="Q191" i="21"/>
  <c r="U190" i="21"/>
  <c r="T190" i="21"/>
  <c r="S190" i="21"/>
  <c r="Q190" i="21"/>
  <c r="U189" i="21"/>
  <c r="T189" i="21"/>
  <c r="S189" i="21"/>
  <c r="Q189" i="21"/>
  <c r="U188" i="21"/>
  <c r="T188" i="21"/>
  <c r="S188" i="21"/>
  <c r="Q188" i="21"/>
  <c r="U187" i="21"/>
  <c r="T187" i="21"/>
  <c r="S187" i="21"/>
  <c r="Q187" i="21"/>
  <c r="U186" i="21"/>
  <c r="T186" i="21"/>
  <c r="S186" i="21"/>
  <c r="Q186" i="21"/>
  <c r="U185" i="21"/>
  <c r="T185" i="21"/>
  <c r="S185" i="21"/>
  <c r="Q185" i="21"/>
  <c r="U184" i="21"/>
  <c r="T184" i="21"/>
  <c r="S184" i="21"/>
  <c r="Q184" i="21"/>
  <c r="U183" i="21"/>
  <c r="T183" i="21"/>
  <c r="S183" i="21"/>
  <c r="Q183" i="21"/>
  <c r="U182" i="21"/>
  <c r="T182" i="21"/>
  <c r="S182" i="21"/>
  <c r="Q182" i="21"/>
  <c r="U181" i="21"/>
  <c r="T181" i="21"/>
  <c r="S181" i="21"/>
  <c r="Q181" i="21"/>
  <c r="U180" i="21"/>
  <c r="T180" i="21"/>
  <c r="S180" i="21"/>
  <c r="Q180" i="21"/>
  <c r="U179" i="21"/>
  <c r="T179" i="21"/>
  <c r="S179" i="21"/>
  <c r="Q179" i="21"/>
  <c r="U178" i="21"/>
  <c r="T178" i="21"/>
  <c r="S178" i="21"/>
  <c r="Q178" i="21"/>
  <c r="U177" i="21"/>
  <c r="T177" i="21"/>
  <c r="S177" i="21"/>
  <c r="Q177" i="21"/>
  <c r="U176" i="21"/>
  <c r="T176" i="21"/>
  <c r="S176" i="21"/>
  <c r="Q176" i="21"/>
  <c r="U175" i="21"/>
  <c r="T175" i="21"/>
  <c r="S175" i="21"/>
  <c r="Q175" i="21"/>
  <c r="U174" i="21"/>
  <c r="T174" i="21"/>
  <c r="S174" i="21"/>
  <c r="Q174" i="21"/>
  <c r="U173" i="21"/>
  <c r="T173" i="21"/>
  <c r="S173" i="21"/>
  <c r="Q173" i="21"/>
  <c r="U172" i="21"/>
  <c r="T172" i="21"/>
  <c r="S172" i="21"/>
  <c r="Q172" i="21"/>
  <c r="U171" i="21"/>
  <c r="T171" i="21"/>
  <c r="S171" i="21"/>
  <c r="Q171" i="21"/>
  <c r="U170" i="21"/>
  <c r="T170" i="21"/>
  <c r="S170" i="21"/>
  <c r="Q170" i="21"/>
  <c r="U169" i="21"/>
  <c r="T169" i="21"/>
  <c r="S169" i="21"/>
  <c r="Q169" i="21"/>
  <c r="U168" i="21"/>
  <c r="T168" i="21"/>
  <c r="S168" i="21"/>
  <c r="Q168" i="21"/>
  <c r="U167" i="21"/>
  <c r="T167" i="21"/>
  <c r="S167" i="21"/>
  <c r="Q167" i="21"/>
  <c r="U166" i="21"/>
  <c r="T166" i="21"/>
  <c r="S166" i="21"/>
  <c r="Q166" i="21"/>
  <c r="U165" i="21"/>
  <c r="T165" i="21"/>
  <c r="S165" i="21"/>
  <c r="Q165" i="21"/>
  <c r="U164" i="21"/>
  <c r="T164" i="21"/>
  <c r="S164" i="21"/>
  <c r="Q164" i="21"/>
  <c r="U163" i="21"/>
  <c r="T163" i="21"/>
  <c r="S163" i="21"/>
  <c r="Q163" i="21"/>
  <c r="U162" i="21"/>
  <c r="T162" i="21"/>
  <c r="S162" i="21"/>
  <c r="Q162" i="21"/>
  <c r="U161" i="21"/>
  <c r="T161" i="21"/>
  <c r="S161" i="21"/>
  <c r="Q161" i="21"/>
  <c r="U160" i="21"/>
  <c r="T160" i="21"/>
  <c r="S160" i="21"/>
  <c r="Q160" i="21"/>
  <c r="U159" i="21"/>
  <c r="T159" i="21"/>
  <c r="S159" i="21"/>
  <c r="Q159" i="21"/>
  <c r="U158" i="21"/>
  <c r="T158" i="21"/>
  <c r="S158" i="21"/>
  <c r="Q158" i="21"/>
  <c r="U157" i="21"/>
  <c r="T157" i="21"/>
  <c r="S157" i="21"/>
  <c r="Q157" i="21"/>
  <c r="U156" i="21"/>
  <c r="T156" i="21"/>
  <c r="S156" i="21"/>
  <c r="Q156" i="21"/>
  <c r="U155" i="21"/>
  <c r="T155" i="21"/>
  <c r="S155" i="21"/>
  <c r="Q155" i="21"/>
  <c r="U154" i="21"/>
  <c r="T154" i="21"/>
  <c r="S154" i="21"/>
  <c r="Q154" i="21"/>
  <c r="U153" i="21"/>
  <c r="T153" i="21"/>
  <c r="S153" i="21"/>
  <c r="Q153" i="21"/>
  <c r="U152" i="21"/>
  <c r="T152" i="21"/>
  <c r="S152" i="21"/>
  <c r="Q152" i="21"/>
  <c r="U151" i="21"/>
  <c r="T151" i="21"/>
  <c r="S151" i="21"/>
  <c r="Q151" i="21"/>
  <c r="U150" i="21"/>
  <c r="T150" i="21"/>
  <c r="S150" i="21"/>
  <c r="Q150" i="21"/>
  <c r="U149" i="21"/>
  <c r="T149" i="21"/>
  <c r="S149" i="21"/>
  <c r="Q149" i="21"/>
  <c r="U148" i="21"/>
  <c r="T148" i="21"/>
  <c r="S148" i="21"/>
  <c r="Q148" i="21"/>
  <c r="U147" i="21"/>
  <c r="T147" i="21"/>
  <c r="S147" i="21"/>
  <c r="Q147" i="21"/>
  <c r="U146" i="21"/>
  <c r="T146" i="21"/>
  <c r="S146" i="21"/>
  <c r="Q146" i="21"/>
  <c r="U145" i="21"/>
  <c r="T145" i="21"/>
  <c r="S145" i="21"/>
  <c r="Q145" i="21"/>
  <c r="U144" i="21"/>
  <c r="T144" i="21"/>
  <c r="S144" i="21"/>
  <c r="Q144" i="21"/>
  <c r="U143" i="21"/>
  <c r="T143" i="21"/>
  <c r="S143" i="21"/>
  <c r="Q143" i="21"/>
  <c r="U142" i="21"/>
  <c r="T142" i="21"/>
  <c r="S142" i="21"/>
  <c r="Q142" i="21"/>
  <c r="U141" i="21"/>
  <c r="T141" i="21"/>
  <c r="S141" i="21"/>
  <c r="Q141" i="21"/>
  <c r="U140" i="21"/>
  <c r="T140" i="21"/>
  <c r="S140" i="21"/>
  <c r="Q140" i="21"/>
  <c r="U139" i="21"/>
  <c r="T139" i="21"/>
  <c r="S139" i="21"/>
  <c r="Q139" i="21"/>
  <c r="U138" i="21"/>
  <c r="T138" i="21"/>
  <c r="S138" i="21"/>
  <c r="Q138" i="21"/>
  <c r="U137" i="21"/>
  <c r="T137" i="21"/>
  <c r="S137" i="21"/>
  <c r="Q137" i="21"/>
  <c r="U136" i="21"/>
  <c r="T136" i="21"/>
  <c r="S136" i="21"/>
  <c r="Q136" i="21"/>
  <c r="U135" i="21"/>
  <c r="T135" i="21"/>
  <c r="S135" i="21"/>
  <c r="Q135" i="21"/>
  <c r="U134" i="21"/>
  <c r="T134" i="21"/>
  <c r="S134" i="21"/>
  <c r="Q134" i="21"/>
  <c r="U133" i="21"/>
  <c r="T133" i="21"/>
  <c r="S133" i="21"/>
  <c r="Q133" i="21"/>
  <c r="U132" i="21"/>
  <c r="T132" i="21"/>
  <c r="S132" i="21"/>
  <c r="Q132" i="21"/>
  <c r="U131" i="21"/>
  <c r="T131" i="21"/>
  <c r="S131" i="21"/>
  <c r="Q131" i="21"/>
  <c r="U130" i="21"/>
  <c r="T130" i="21"/>
  <c r="S130" i="21"/>
  <c r="Q130" i="21"/>
  <c r="U129" i="21"/>
  <c r="T129" i="21"/>
  <c r="S129" i="21"/>
  <c r="Q129" i="21"/>
  <c r="U128" i="21"/>
  <c r="T128" i="21"/>
  <c r="S128" i="21"/>
  <c r="Q128" i="21"/>
  <c r="U127" i="21"/>
  <c r="T127" i="21"/>
  <c r="S127" i="21"/>
  <c r="Q127" i="21"/>
  <c r="U126" i="21"/>
  <c r="T126" i="21"/>
  <c r="S126" i="21"/>
  <c r="Q126" i="21"/>
  <c r="U125" i="21"/>
  <c r="T125" i="21"/>
  <c r="S125" i="21"/>
  <c r="Q125" i="21"/>
  <c r="U124" i="21"/>
  <c r="T124" i="21"/>
  <c r="S124" i="21"/>
  <c r="Q124" i="21"/>
  <c r="U123" i="21"/>
  <c r="T123" i="21"/>
  <c r="S123" i="21"/>
  <c r="Q123" i="21"/>
  <c r="U122" i="21"/>
  <c r="T122" i="21"/>
  <c r="S122" i="21"/>
  <c r="Q122" i="21"/>
  <c r="U121" i="21"/>
  <c r="T121" i="21"/>
  <c r="S121" i="21"/>
  <c r="Q121" i="21"/>
  <c r="U120" i="21"/>
  <c r="T120" i="21"/>
  <c r="S120" i="21"/>
  <c r="Q120" i="21"/>
  <c r="U119" i="21"/>
  <c r="T119" i="21"/>
  <c r="S119" i="21"/>
  <c r="Q119" i="21"/>
  <c r="U118" i="21"/>
  <c r="T118" i="21"/>
  <c r="S118" i="21"/>
  <c r="Q118" i="21"/>
  <c r="U117" i="21"/>
  <c r="T117" i="21"/>
  <c r="S117" i="21"/>
  <c r="Q117" i="21"/>
  <c r="U116" i="21"/>
  <c r="T116" i="21"/>
  <c r="S116" i="21"/>
  <c r="Q116" i="21"/>
  <c r="U115" i="21"/>
  <c r="T115" i="21"/>
  <c r="S115" i="21"/>
  <c r="Q115" i="21"/>
  <c r="U114" i="21"/>
  <c r="T114" i="21"/>
  <c r="S114" i="21"/>
  <c r="Q114" i="21"/>
  <c r="U113" i="21"/>
  <c r="T113" i="21"/>
  <c r="S113" i="21"/>
  <c r="Q113" i="21"/>
  <c r="U112" i="21"/>
  <c r="T112" i="21"/>
  <c r="S112" i="21"/>
  <c r="Q112" i="21"/>
  <c r="U111" i="21"/>
  <c r="T111" i="21"/>
  <c r="S111" i="21"/>
  <c r="Q111" i="21"/>
  <c r="U110" i="21"/>
  <c r="T110" i="21"/>
  <c r="S110" i="21"/>
  <c r="Q110" i="21"/>
  <c r="U109" i="21"/>
  <c r="T109" i="21"/>
  <c r="S109" i="21"/>
  <c r="Q109" i="21"/>
  <c r="U108" i="21"/>
  <c r="T108" i="21"/>
  <c r="S108" i="21"/>
  <c r="Q108" i="21"/>
  <c r="U107" i="21"/>
  <c r="T107" i="21"/>
  <c r="S107" i="21"/>
  <c r="Q107" i="21"/>
  <c r="U106" i="21"/>
  <c r="T106" i="21"/>
  <c r="S106" i="21"/>
  <c r="Q106" i="21"/>
  <c r="U105" i="21"/>
  <c r="T105" i="21"/>
  <c r="S105" i="21"/>
  <c r="Q105" i="21"/>
  <c r="U104" i="21"/>
  <c r="T104" i="21"/>
  <c r="S104" i="21"/>
  <c r="Q104" i="21"/>
  <c r="U103" i="21"/>
  <c r="T103" i="21"/>
  <c r="S103" i="21"/>
  <c r="Q103" i="21"/>
  <c r="U102" i="21"/>
  <c r="T102" i="21"/>
  <c r="S102" i="21"/>
  <c r="Q102" i="21"/>
  <c r="U101" i="21"/>
  <c r="T101" i="21"/>
  <c r="S101" i="21"/>
  <c r="Q101" i="21"/>
  <c r="U100" i="21"/>
  <c r="T100" i="21"/>
  <c r="S100" i="21"/>
  <c r="Q100" i="21"/>
  <c r="U99" i="21"/>
  <c r="T99" i="21"/>
  <c r="S99" i="21"/>
  <c r="Q99" i="21"/>
  <c r="U98" i="21"/>
  <c r="T98" i="21"/>
  <c r="S98" i="21"/>
  <c r="Q98" i="21"/>
  <c r="U97" i="21"/>
  <c r="T97" i="21"/>
  <c r="S97" i="21"/>
  <c r="Q97" i="21"/>
  <c r="U96" i="21"/>
  <c r="T96" i="21"/>
  <c r="S96" i="21"/>
  <c r="Q96" i="21"/>
  <c r="U95" i="21"/>
  <c r="T95" i="21"/>
  <c r="S95" i="21"/>
  <c r="Q95" i="21"/>
  <c r="U94" i="21"/>
  <c r="T94" i="21"/>
  <c r="S94" i="21"/>
  <c r="Q94" i="21"/>
  <c r="U93" i="21"/>
  <c r="T93" i="21"/>
  <c r="S93" i="21"/>
  <c r="Q93" i="21"/>
  <c r="U92" i="21"/>
  <c r="T92" i="21"/>
  <c r="S92" i="21"/>
  <c r="Q92" i="21"/>
  <c r="U91" i="21"/>
  <c r="T91" i="21"/>
  <c r="S91" i="21"/>
  <c r="Q91" i="21"/>
  <c r="U90" i="21"/>
  <c r="T90" i="21"/>
  <c r="S90" i="21"/>
  <c r="Q90" i="21"/>
  <c r="U89" i="21"/>
  <c r="T89" i="21"/>
  <c r="S89" i="21"/>
  <c r="Q89" i="21"/>
  <c r="U88" i="21"/>
  <c r="T88" i="21"/>
  <c r="S88" i="21"/>
  <c r="Q88" i="21"/>
  <c r="U87" i="21"/>
  <c r="T87" i="21"/>
  <c r="S87" i="21"/>
  <c r="Q87" i="21"/>
  <c r="U86" i="21"/>
  <c r="T86" i="21"/>
  <c r="S86" i="21"/>
  <c r="Q86" i="21"/>
  <c r="U85" i="21"/>
  <c r="T85" i="21"/>
  <c r="S85" i="21"/>
  <c r="Q85" i="21"/>
  <c r="U84" i="21"/>
  <c r="T84" i="21"/>
  <c r="S84" i="21"/>
  <c r="Q84" i="21"/>
  <c r="U83" i="21"/>
  <c r="T83" i="21"/>
  <c r="S83" i="21"/>
  <c r="Q83" i="21"/>
  <c r="U82" i="21"/>
  <c r="T82" i="21"/>
  <c r="S82" i="21"/>
  <c r="Q82" i="21"/>
  <c r="U81" i="21"/>
  <c r="T81" i="21"/>
  <c r="S81" i="21"/>
  <c r="Q81" i="21"/>
  <c r="U80" i="21"/>
  <c r="T80" i="21"/>
  <c r="S80" i="21"/>
  <c r="Q80" i="21"/>
  <c r="U79" i="21"/>
  <c r="T79" i="21"/>
  <c r="S79" i="21"/>
  <c r="Q79" i="21"/>
  <c r="U78" i="21"/>
  <c r="T78" i="21"/>
  <c r="S78" i="21"/>
  <c r="Q78" i="21"/>
  <c r="U77" i="21"/>
  <c r="T77" i="21"/>
  <c r="S77" i="21"/>
  <c r="Q77" i="21"/>
  <c r="U76" i="21"/>
  <c r="T76" i="21"/>
  <c r="S76" i="21"/>
  <c r="Q76" i="21"/>
  <c r="U75" i="21"/>
  <c r="T75" i="21"/>
  <c r="S75" i="21"/>
  <c r="Q75" i="21"/>
  <c r="U74" i="21"/>
  <c r="T74" i="21"/>
  <c r="S74" i="21"/>
  <c r="Q74" i="21"/>
  <c r="U73" i="21"/>
  <c r="T73" i="21"/>
  <c r="S73" i="21"/>
  <c r="Q73" i="21"/>
  <c r="U72" i="21"/>
  <c r="T72" i="21"/>
  <c r="S72" i="21"/>
  <c r="Q72" i="21"/>
  <c r="U71" i="21"/>
  <c r="T71" i="21"/>
  <c r="S71" i="21"/>
  <c r="Q71" i="21"/>
  <c r="U70" i="21"/>
  <c r="T70" i="21"/>
  <c r="S70" i="21"/>
  <c r="Q70" i="21"/>
  <c r="U69" i="21"/>
  <c r="T69" i="21"/>
  <c r="S69" i="21"/>
  <c r="Q69" i="21"/>
  <c r="U68" i="21"/>
  <c r="T68" i="21"/>
  <c r="S68" i="21"/>
  <c r="Q68" i="21"/>
  <c r="U67" i="21"/>
  <c r="T67" i="21"/>
  <c r="S67" i="21"/>
  <c r="Q67" i="21"/>
  <c r="U66" i="21"/>
  <c r="T66" i="21"/>
  <c r="S66" i="21"/>
  <c r="Q66" i="21"/>
  <c r="U65" i="21"/>
  <c r="T65" i="21"/>
  <c r="S65" i="21"/>
  <c r="Q65" i="21"/>
  <c r="U64" i="21"/>
  <c r="T64" i="21"/>
  <c r="S64" i="21"/>
  <c r="Q64" i="21"/>
  <c r="U63" i="21"/>
  <c r="T63" i="21"/>
  <c r="S63" i="21"/>
  <c r="Q63" i="21"/>
  <c r="U62" i="21"/>
  <c r="T62" i="21"/>
  <c r="S62" i="21"/>
  <c r="Q62" i="21"/>
  <c r="U61" i="21"/>
  <c r="T61" i="21"/>
  <c r="S61" i="21"/>
  <c r="Q61" i="21"/>
  <c r="U60" i="21"/>
  <c r="T60" i="21"/>
  <c r="S60" i="21"/>
  <c r="Q60" i="21"/>
  <c r="U59" i="21"/>
  <c r="T59" i="21"/>
  <c r="S59" i="21"/>
  <c r="Q59" i="21"/>
  <c r="U58" i="21"/>
  <c r="T58" i="21"/>
  <c r="S58" i="21"/>
  <c r="Q58" i="21"/>
  <c r="U57" i="21"/>
  <c r="T57" i="21"/>
  <c r="S57" i="21"/>
  <c r="Q57" i="21"/>
  <c r="U56" i="21"/>
  <c r="T56" i="21"/>
  <c r="S56" i="21"/>
  <c r="Q56" i="21"/>
  <c r="U55" i="21"/>
  <c r="T55" i="21"/>
  <c r="S55" i="21"/>
  <c r="Q55" i="21"/>
  <c r="U54" i="21"/>
  <c r="T54" i="21"/>
  <c r="S54" i="21"/>
  <c r="Q54" i="21"/>
  <c r="U53" i="21"/>
  <c r="T53" i="21"/>
  <c r="S53" i="21"/>
  <c r="Q53" i="21"/>
  <c r="U52" i="21"/>
  <c r="T52" i="21"/>
  <c r="S52" i="21"/>
  <c r="Q52" i="21"/>
  <c r="U51" i="21"/>
  <c r="T51" i="21"/>
  <c r="S51" i="21"/>
  <c r="Q51" i="21"/>
  <c r="U50" i="21"/>
  <c r="T50" i="21"/>
  <c r="S50" i="21"/>
  <c r="Q50" i="21"/>
  <c r="U49" i="21"/>
  <c r="T49" i="21"/>
  <c r="S49" i="21"/>
  <c r="Q49" i="21"/>
  <c r="U48" i="21"/>
  <c r="T48" i="21"/>
  <c r="S48" i="21"/>
  <c r="Q48" i="21"/>
  <c r="U47" i="21"/>
  <c r="T47" i="21"/>
  <c r="S47" i="21"/>
  <c r="Q47" i="21"/>
  <c r="U46" i="21"/>
  <c r="T46" i="21"/>
  <c r="S46" i="21"/>
  <c r="Q46" i="21"/>
  <c r="U45" i="21"/>
  <c r="T45" i="21"/>
  <c r="S45" i="21"/>
  <c r="Q45" i="21"/>
  <c r="U44" i="21"/>
  <c r="T44" i="21"/>
  <c r="S44" i="21"/>
  <c r="Q44" i="21"/>
  <c r="U43" i="21"/>
  <c r="T43" i="21"/>
  <c r="S43" i="21"/>
  <c r="Q43" i="21"/>
  <c r="U42" i="21"/>
  <c r="T42" i="21"/>
  <c r="S42" i="21"/>
  <c r="Q42" i="21"/>
  <c r="U41" i="21"/>
  <c r="T41" i="21"/>
  <c r="S41" i="21"/>
  <c r="Q41" i="21"/>
  <c r="U40" i="21"/>
  <c r="T40" i="21"/>
  <c r="S40" i="21"/>
  <c r="Q40" i="21"/>
  <c r="U39" i="21"/>
  <c r="T39" i="21"/>
  <c r="S39" i="21"/>
  <c r="Q39" i="21"/>
  <c r="U38" i="21"/>
  <c r="T38" i="21"/>
  <c r="S38" i="21"/>
  <c r="Q38" i="21"/>
  <c r="U37" i="21"/>
  <c r="T37" i="21"/>
  <c r="S37" i="21"/>
  <c r="Q37" i="21"/>
  <c r="U36" i="21"/>
  <c r="T36" i="21"/>
  <c r="S36" i="21"/>
  <c r="Q36" i="21"/>
  <c r="U35" i="21"/>
  <c r="T35" i="21"/>
  <c r="S35" i="21"/>
  <c r="Q35" i="21"/>
  <c r="U34" i="21"/>
  <c r="T34" i="21"/>
  <c r="S34" i="21"/>
  <c r="Q34" i="21"/>
  <c r="U33" i="21"/>
  <c r="T33" i="21"/>
  <c r="S33" i="21"/>
  <c r="Q33" i="21"/>
  <c r="U32" i="21"/>
  <c r="T32" i="21"/>
  <c r="S32" i="21"/>
  <c r="Q32" i="21"/>
  <c r="U31" i="21"/>
  <c r="T31" i="21"/>
  <c r="S31" i="21"/>
  <c r="Q31" i="21"/>
  <c r="U30" i="21"/>
  <c r="T30" i="21"/>
  <c r="S30" i="21"/>
  <c r="Q30" i="21"/>
  <c r="U29" i="21"/>
  <c r="T29" i="21"/>
  <c r="S29" i="21"/>
  <c r="Q29" i="21"/>
  <c r="U28" i="21"/>
  <c r="T28" i="21"/>
  <c r="S28" i="21"/>
  <c r="Q28" i="21"/>
  <c r="U27" i="21"/>
  <c r="T27" i="21"/>
  <c r="S27" i="21"/>
  <c r="Q27" i="21"/>
  <c r="U26" i="21"/>
  <c r="T26" i="21"/>
  <c r="S26" i="21"/>
  <c r="Q26" i="21"/>
  <c r="U25" i="21"/>
  <c r="T25" i="21"/>
  <c r="S25" i="21"/>
  <c r="Q25" i="21"/>
  <c r="U24" i="21"/>
  <c r="T24" i="21"/>
  <c r="S24" i="21"/>
  <c r="Q24" i="21"/>
  <c r="U23" i="21"/>
  <c r="T23" i="21"/>
  <c r="S23" i="21"/>
  <c r="Q23" i="21"/>
  <c r="U22" i="21"/>
  <c r="T22" i="21"/>
  <c r="S22" i="21"/>
  <c r="Q22" i="21"/>
  <c r="U21" i="21"/>
  <c r="T21" i="21"/>
  <c r="S21" i="21"/>
  <c r="Q21" i="21"/>
  <c r="U20" i="21"/>
  <c r="T20" i="21"/>
  <c r="S20" i="21"/>
  <c r="Q20" i="21"/>
  <c r="U19" i="21"/>
  <c r="T19" i="21"/>
  <c r="S19" i="21"/>
  <c r="Q19" i="21"/>
  <c r="U18" i="21"/>
  <c r="T18" i="21"/>
  <c r="S18" i="21"/>
  <c r="Q18" i="21"/>
  <c r="U17" i="21"/>
  <c r="T17" i="21"/>
  <c r="S17" i="21"/>
  <c r="Q17" i="21"/>
  <c r="U16" i="21"/>
  <c r="T16" i="21"/>
  <c r="S16" i="21"/>
  <c r="Q16" i="21"/>
  <c r="U15" i="21"/>
  <c r="T15" i="21"/>
  <c r="S15" i="21"/>
  <c r="Q15" i="21"/>
  <c r="U14" i="21"/>
  <c r="T14" i="21"/>
  <c r="S14" i="21"/>
  <c r="Q14" i="21"/>
  <c r="U13" i="21"/>
  <c r="T13" i="21"/>
  <c r="S13" i="21"/>
  <c r="Q13" i="21"/>
  <c r="U12" i="21"/>
  <c r="T12" i="21"/>
  <c r="S12" i="21"/>
  <c r="Q12" i="21"/>
  <c r="U11" i="21"/>
  <c r="T11" i="21"/>
  <c r="S11" i="21"/>
  <c r="Q11" i="21"/>
  <c r="U10" i="21"/>
  <c r="T10" i="21"/>
  <c r="S10" i="21"/>
  <c r="Q10" i="21"/>
  <c r="U9" i="21"/>
  <c r="T9" i="21"/>
  <c r="S9" i="21"/>
  <c r="Q9" i="21"/>
  <c r="U8" i="21"/>
  <c r="T8" i="21"/>
  <c r="S8" i="21"/>
  <c r="Q8" i="21"/>
  <c r="U7" i="21"/>
  <c r="T7" i="21"/>
  <c r="S7" i="21"/>
  <c r="Q7" i="21"/>
  <c r="U6" i="21"/>
  <c r="T6" i="21"/>
  <c r="S6" i="21"/>
  <c r="Q6" i="21"/>
  <c r="U5" i="21"/>
  <c r="T5" i="21"/>
  <c r="S5" i="21"/>
  <c r="Q5" i="21"/>
  <c r="U4" i="21"/>
  <c r="T4" i="21"/>
  <c r="S4" i="21"/>
  <c r="Q4" i="21"/>
  <c r="U3" i="21"/>
  <c r="T3" i="21"/>
  <c r="S3" i="21"/>
  <c r="Q3" i="21"/>
  <c r="U2" i="21"/>
  <c r="T2" i="21"/>
  <c r="S2" i="21"/>
  <c r="Q2" i="21"/>
  <c r="U28" i="20"/>
  <c r="T28" i="20"/>
  <c r="S28" i="20"/>
  <c r="Q28" i="20"/>
  <c r="U27" i="20"/>
  <c r="T27" i="20"/>
  <c r="S27" i="20"/>
  <c r="Q27" i="20"/>
  <c r="U26" i="20"/>
  <c r="T26" i="20"/>
  <c r="S26" i="20"/>
  <c r="Q26" i="20"/>
  <c r="U25" i="20"/>
  <c r="T25" i="20"/>
  <c r="S25" i="20"/>
  <c r="Q25" i="20"/>
  <c r="U24" i="20"/>
  <c r="T24" i="20"/>
  <c r="S24" i="20"/>
  <c r="Q24" i="20"/>
  <c r="U23" i="20"/>
  <c r="T23" i="20"/>
  <c r="S23" i="20"/>
  <c r="Q23" i="20"/>
  <c r="U22" i="20"/>
  <c r="T22" i="20"/>
  <c r="S22" i="20"/>
  <c r="Q22" i="20"/>
  <c r="U21" i="20"/>
  <c r="T21" i="20"/>
  <c r="S21" i="20"/>
  <c r="Q21" i="20"/>
  <c r="U20" i="20"/>
  <c r="T20" i="20"/>
  <c r="S20" i="20"/>
  <c r="Q20" i="20"/>
  <c r="U19" i="20"/>
  <c r="T19" i="20"/>
  <c r="S19" i="20"/>
  <c r="Q19" i="20"/>
  <c r="U18" i="20"/>
  <c r="T18" i="20"/>
  <c r="S18" i="20"/>
  <c r="Q18" i="20"/>
  <c r="U17" i="20"/>
  <c r="T17" i="20"/>
  <c r="S17" i="20"/>
  <c r="Q17" i="20"/>
  <c r="U16" i="20"/>
  <c r="T16" i="20"/>
  <c r="S16" i="20"/>
  <c r="Q16" i="20"/>
  <c r="U15" i="20"/>
  <c r="T15" i="20"/>
  <c r="S15" i="20"/>
  <c r="Q15" i="20"/>
  <c r="U14" i="20"/>
  <c r="T14" i="20"/>
  <c r="S14" i="20"/>
  <c r="Q14" i="20"/>
  <c r="D8" i="20"/>
  <c r="G7" i="20"/>
  <c r="D7" i="20"/>
  <c r="C7" i="20"/>
  <c r="A3" i="20"/>
  <c r="U27" i="19"/>
  <c r="T27" i="19"/>
  <c r="S27" i="19"/>
  <c r="Q27" i="19"/>
  <c r="U26" i="19"/>
  <c r="T26" i="19"/>
  <c r="S26" i="19"/>
  <c r="Q26" i="19"/>
  <c r="U25" i="19"/>
  <c r="T25" i="19"/>
  <c r="S25" i="19"/>
  <c r="Q25" i="19"/>
  <c r="U24" i="19"/>
  <c r="T24" i="19"/>
  <c r="S24" i="19"/>
  <c r="Q24" i="19"/>
  <c r="U23" i="19"/>
  <c r="T23" i="19"/>
  <c r="S23" i="19"/>
  <c r="Q23" i="19"/>
  <c r="U22" i="19"/>
  <c r="T22" i="19"/>
  <c r="S22" i="19"/>
  <c r="Q22" i="19"/>
  <c r="U21" i="19"/>
  <c r="T21" i="19"/>
  <c r="S21" i="19"/>
  <c r="Q21" i="19"/>
  <c r="U20" i="19"/>
  <c r="T20" i="19"/>
  <c r="S20" i="19"/>
  <c r="Q20" i="19"/>
  <c r="U19" i="19"/>
  <c r="T19" i="19"/>
  <c r="S19" i="19"/>
  <c r="Q19" i="19"/>
  <c r="U18" i="19"/>
  <c r="T18" i="19"/>
  <c r="S18" i="19"/>
  <c r="Q18" i="19"/>
  <c r="U17" i="19"/>
  <c r="T17" i="19"/>
  <c r="S17" i="19"/>
  <c r="Q17" i="19"/>
  <c r="U16" i="19"/>
  <c r="T16" i="19"/>
  <c r="S16" i="19"/>
  <c r="Q16" i="19"/>
  <c r="U15" i="19"/>
  <c r="T15" i="19"/>
  <c r="S15" i="19"/>
  <c r="Q15" i="19"/>
  <c r="U14" i="19"/>
  <c r="T14" i="19"/>
  <c r="S14" i="19"/>
  <c r="Q14" i="19"/>
  <c r="D8" i="19"/>
  <c r="G7" i="19"/>
  <c r="D7" i="19"/>
  <c r="C7" i="19"/>
  <c r="A3" i="19"/>
  <c r="U26" i="18"/>
  <c r="T26" i="18"/>
  <c r="S26" i="18"/>
  <c r="Q26" i="18"/>
  <c r="U25" i="18"/>
  <c r="T25" i="18"/>
  <c r="S25" i="18"/>
  <c r="Q25" i="18"/>
  <c r="U24" i="18"/>
  <c r="T24" i="18"/>
  <c r="S24" i="18"/>
  <c r="Q24" i="18"/>
  <c r="U23" i="18"/>
  <c r="T23" i="18"/>
  <c r="S23" i="18"/>
  <c r="Q23" i="18"/>
  <c r="U22" i="18"/>
  <c r="T22" i="18"/>
  <c r="S22" i="18"/>
  <c r="Q22" i="18"/>
  <c r="U21" i="18"/>
  <c r="T21" i="18"/>
  <c r="S21" i="18"/>
  <c r="Q21" i="18"/>
  <c r="U20" i="18"/>
  <c r="T20" i="18"/>
  <c r="S20" i="18"/>
  <c r="Q20" i="18"/>
  <c r="U19" i="18"/>
  <c r="T19" i="18"/>
  <c r="S19" i="18"/>
  <c r="Q19" i="18"/>
  <c r="U18" i="18"/>
  <c r="T18" i="18"/>
  <c r="S18" i="18"/>
  <c r="Q18" i="18"/>
  <c r="U17" i="18"/>
  <c r="T17" i="18"/>
  <c r="S17" i="18"/>
  <c r="Q17" i="18"/>
  <c r="U16" i="18"/>
  <c r="T16" i="18"/>
  <c r="S16" i="18"/>
  <c r="Q16" i="18"/>
  <c r="U15" i="18"/>
  <c r="T15" i="18"/>
  <c r="S15" i="18"/>
  <c r="Q15" i="18"/>
  <c r="U14" i="18"/>
  <c r="T14" i="18"/>
  <c r="S14" i="18"/>
  <c r="Q14" i="18"/>
  <c r="D8" i="18"/>
  <c r="G7" i="18"/>
  <c r="D7" i="18"/>
  <c r="C7" i="18"/>
  <c r="A3" i="18"/>
  <c r="U24" i="17"/>
  <c r="T24" i="17"/>
  <c r="S24" i="17"/>
  <c r="Q24" i="17"/>
  <c r="U23" i="17"/>
  <c r="T23" i="17"/>
  <c r="S23" i="17"/>
  <c r="Q23" i="17"/>
  <c r="U22" i="17"/>
  <c r="T22" i="17"/>
  <c r="S22" i="17"/>
  <c r="Q22" i="17"/>
  <c r="U21" i="17"/>
  <c r="T21" i="17"/>
  <c r="S21" i="17"/>
  <c r="Q21" i="17"/>
  <c r="U20" i="17"/>
  <c r="T20" i="17"/>
  <c r="S20" i="17"/>
  <c r="Q20" i="17"/>
  <c r="U19" i="17"/>
  <c r="T19" i="17"/>
  <c r="S19" i="17"/>
  <c r="Q19" i="17"/>
  <c r="U18" i="17"/>
  <c r="T18" i="17"/>
  <c r="S18" i="17"/>
  <c r="Q18" i="17"/>
  <c r="U17" i="17"/>
  <c r="T17" i="17"/>
  <c r="S17" i="17"/>
  <c r="Q17" i="17"/>
  <c r="U16" i="17"/>
  <c r="T16" i="17"/>
  <c r="S16" i="17"/>
  <c r="Q16" i="17"/>
  <c r="U15" i="17"/>
  <c r="T15" i="17"/>
  <c r="S15" i="17"/>
  <c r="Q15" i="17"/>
  <c r="U14" i="17"/>
  <c r="T14" i="17"/>
  <c r="S14" i="17"/>
  <c r="Q14" i="17"/>
  <c r="D8" i="17"/>
  <c r="G7" i="17"/>
  <c r="D7" i="17"/>
  <c r="C7" i="17"/>
  <c r="A3" i="17"/>
  <c r="U28" i="16"/>
  <c r="T28" i="16"/>
  <c r="S28" i="16"/>
  <c r="Q28" i="16"/>
  <c r="U27" i="16"/>
  <c r="T27" i="16"/>
  <c r="S27" i="16"/>
  <c r="Q27" i="16"/>
  <c r="U26" i="16"/>
  <c r="T26" i="16"/>
  <c r="S26" i="16"/>
  <c r="Q26" i="16"/>
  <c r="U25" i="16"/>
  <c r="T25" i="16"/>
  <c r="S25" i="16"/>
  <c r="Q25" i="16"/>
  <c r="U24" i="16"/>
  <c r="T24" i="16"/>
  <c r="S24" i="16"/>
  <c r="Q24" i="16"/>
  <c r="U23" i="16"/>
  <c r="T23" i="16"/>
  <c r="S23" i="16"/>
  <c r="Q23" i="16"/>
  <c r="U22" i="16"/>
  <c r="T22" i="16"/>
  <c r="S22" i="16"/>
  <c r="Q22" i="16"/>
  <c r="U21" i="16"/>
  <c r="T21" i="16"/>
  <c r="S21" i="16"/>
  <c r="Q21" i="16"/>
  <c r="U20" i="16"/>
  <c r="T20" i="16"/>
  <c r="S20" i="16"/>
  <c r="Q20" i="16"/>
  <c r="U19" i="16"/>
  <c r="T19" i="16"/>
  <c r="S19" i="16"/>
  <c r="Q19" i="16"/>
  <c r="U18" i="16"/>
  <c r="T18" i="16"/>
  <c r="S18" i="16"/>
  <c r="Q18" i="16"/>
  <c r="U17" i="16"/>
  <c r="T17" i="16"/>
  <c r="S17" i="16"/>
  <c r="Q17" i="16"/>
  <c r="U16" i="16"/>
  <c r="T16" i="16"/>
  <c r="S16" i="16"/>
  <c r="Q16" i="16"/>
  <c r="U15" i="16"/>
  <c r="T15" i="16"/>
  <c r="S15" i="16"/>
  <c r="Q15" i="16"/>
  <c r="U14" i="16"/>
  <c r="T14" i="16"/>
  <c r="S14" i="16"/>
  <c r="Q14" i="16"/>
  <c r="D8" i="16"/>
  <c r="G7" i="16"/>
  <c r="D7" i="16"/>
  <c r="C7" i="16"/>
  <c r="A3" i="16"/>
  <c r="U25" i="15"/>
  <c r="T25" i="15"/>
  <c r="S25" i="15"/>
  <c r="Q25" i="15"/>
  <c r="U24" i="15"/>
  <c r="T24" i="15"/>
  <c r="S24" i="15"/>
  <c r="Q24" i="15"/>
  <c r="U23" i="15"/>
  <c r="T23" i="15"/>
  <c r="S23" i="15"/>
  <c r="Q23" i="15"/>
  <c r="U22" i="15"/>
  <c r="T22" i="15"/>
  <c r="S22" i="15"/>
  <c r="Q22" i="15"/>
  <c r="U21" i="15"/>
  <c r="T21" i="15"/>
  <c r="S21" i="15"/>
  <c r="Q21" i="15"/>
  <c r="U20" i="15"/>
  <c r="T20" i="15"/>
  <c r="S20" i="15"/>
  <c r="Q20" i="15"/>
  <c r="U19" i="15"/>
  <c r="T19" i="15"/>
  <c r="S19" i="15"/>
  <c r="Q19" i="15"/>
  <c r="U18" i="15"/>
  <c r="T18" i="15"/>
  <c r="S18" i="15"/>
  <c r="Q18" i="15"/>
  <c r="U17" i="15"/>
  <c r="T17" i="15"/>
  <c r="S17" i="15"/>
  <c r="Q17" i="15"/>
  <c r="U16" i="15"/>
  <c r="T16" i="15"/>
  <c r="S16" i="15"/>
  <c r="Q16" i="15"/>
  <c r="U15" i="15"/>
  <c r="T15" i="15"/>
  <c r="S15" i="15"/>
  <c r="Q15" i="15"/>
  <c r="U14" i="15"/>
  <c r="T14" i="15"/>
  <c r="S14" i="15"/>
  <c r="Q14" i="15"/>
  <c r="D8" i="15"/>
  <c r="G7" i="15"/>
  <c r="D7" i="15"/>
  <c r="C7" i="15"/>
  <c r="A3" i="15"/>
  <c r="U26" i="14"/>
  <c r="T26" i="14"/>
  <c r="S26" i="14"/>
  <c r="Q26" i="14"/>
  <c r="U25" i="14"/>
  <c r="T25" i="14"/>
  <c r="S25" i="14"/>
  <c r="Q25" i="14"/>
  <c r="U24" i="14"/>
  <c r="T24" i="14"/>
  <c r="S24" i="14"/>
  <c r="Q24" i="14"/>
  <c r="U23" i="14"/>
  <c r="T23" i="14"/>
  <c r="S23" i="14"/>
  <c r="Q23" i="14"/>
  <c r="U22" i="14"/>
  <c r="T22" i="14"/>
  <c r="S22" i="14"/>
  <c r="Q22" i="14"/>
  <c r="U21" i="14"/>
  <c r="T21" i="14"/>
  <c r="S21" i="14"/>
  <c r="Q21" i="14"/>
  <c r="U20" i="14"/>
  <c r="T20" i="14"/>
  <c r="S20" i="14"/>
  <c r="Q20" i="14"/>
  <c r="U19" i="14"/>
  <c r="T19" i="14"/>
  <c r="S19" i="14"/>
  <c r="Q19" i="14"/>
  <c r="U18" i="14"/>
  <c r="T18" i="14"/>
  <c r="S18" i="14"/>
  <c r="Q18" i="14"/>
  <c r="U17" i="14"/>
  <c r="T17" i="14"/>
  <c r="S17" i="14"/>
  <c r="Q17" i="14"/>
  <c r="U16" i="14"/>
  <c r="T16" i="14"/>
  <c r="S16" i="14"/>
  <c r="Q16" i="14"/>
  <c r="U15" i="14"/>
  <c r="T15" i="14"/>
  <c r="S15" i="14"/>
  <c r="Q15" i="14"/>
  <c r="U14" i="14"/>
  <c r="T14" i="14"/>
  <c r="S14" i="14"/>
  <c r="Q14" i="14"/>
  <c r="D8" i="14"/>
  <c r="G7" i="14"/>
  <c r="D7" i="14"/>
  <c r="C7" i="14"/>
  <c r="A3" i="14"/>
  <c r="U27" i="13"/>
  <c r="T27" i="13"/>
  <c r="S27" i="13"/>
  <c r="Q27" i="13"/>
  <c r="U26" i="13"/>
  <c r="T26" i="13"/>
  <c r="S26" i="13"/>
  <c r="Q26" i="13"/>
  <c r="U25" i="13"/>
  <c r="T25" i="13"/>
  <c r="S25" i="13"/>
  <c r="Q25" i="13"/>
  <c r="U24" i="13"/>
  <c r="T24" i="13"/>
  <c r="S24" i="13"/>
  <c r="Q24" i="13"/>
  <c r="U23" i="13"/>
  <c r="T23" i="13"/>
  <c r="S23" i="13"/>
  <c r="Q23" i="13"/>
  <c r="U22" i="13"/>
  <c r="T22" i="13"/>
  <c r="S22" i="13"/>
  <c r="Q22" i="13"/>
  <c r="U21" i="13"/>
  <c r="T21" i="13"/>
  <c r="S21" i="13"/>
  <c r="Q21" i="13"/>
  <c r="U20" i="13"/>
  <c r="T20" i="13"/>
  <c r="S20" i="13"/>
  <c r="Q20" i="13"/>
  <c r="U19" i="13"/>
  <c r="T19" i="13"/>
  <c r="S19" i="13"/>
  <c r="Q19" i="13"/>
  <c r="U18" i="13"/>
  <c r="T18" i="13"/>
  <c r="S18" i="13"/>
  <c r="Q18" i="13"/>
  <c r="U17" i="13"/>
  <c r="T17" i="13"/>
  <c r="S17" i="13"/>
  <c r="Q17" i="13"/>
  <c r="U16" i="13"/>
  <c r="T16" i="13"/>
  <c r="S16" i="13"/>
  <c r="Q16" i="13"/>
  <c r="U15" i="13"/>
  <c r="T15" i="13"/>
  <c r="S15" i="13"/>
  <c r="Q15" i="13"/>
  <c r="U14" i="13"/>
  <c r="T14" i="13"/>
  <c r="S14" i="13"/>
  <c r="Q14" i="13"/>
  <c r="D8" i="13"/>
  <c r="G7" i="13"/>
  <c r="D7" i="13"/>
  <c r="C7" i="13"/>
  <c r="A3" i="13"/>
  <c r="U28" i="12"/>
  <c r="T28" i="12"/>
  <c r="S28" i="12"/>
  <c r="Q28" i="12"/>
  <c r="U27" i="12"/>
  <c r="T27" i="12"/>
  <c r="S27" i="12"/>
  <c r="Q27" i="12"/>
  <c r="U26" i="12"/>
  <c r="T26" i="12"/>
  <c r="S26" i="12"/>
  <c r="Q26" i="12"/>
  <c r="U25" i="12"/>
  <c r="T25" i="12"/>
  <c r="S25" i="12"/>
  <c r="Q25" i="12"/>
  <c r="U24" i="12"/>
  <c r="T24" i="12"/>
  <c r="S24" i="12"/>
  <c r="Q24" i="12"/>
  <c r="U23" i="12"/>
  <c r="T23" i="12"/>
  <c r="S23" i="12"/>
  <c r="Q23" i="12"/>
  <c r="U22" i="12"/>
  <c r="T22" i="12"/>
  <c r="S22" i="12"/>
  <c r="Q22" i="12"/>
  <c r="U21" i="12"/>
  <c r="T21" i="12"/>
  <c r="S21" i="12"/>
  <c r="Q21" i="12"/>
  <c r="U20" i="12"/>
  <c r="T20" i="12"/>
  <c r="S20" i="12"/>
  <c r="Q20" i="12"/>
  <c r="U19" i="12"/>
  <c r="T19" i="12"/>
  <c r="S19" i="12"/>
  <c r="Q19" i="12"/>
  <c r="U18" i="12"/>
  <c r="T18" i="12"/>
  <c r="S18" i="12"/>
  <c r="Q18" i="12"/>
  <c r="U17" i="12"/>
  <c r="T17" i="12"/>
  <c r="S17" i="12"/>
  <c r="Q17" i="12"/>
  <c r="U16" i="12"/>
  <c r="T16" i="12"/>
  <c r="S16" i="12"/>
  <c r="Q16" i="12"/>
  <c r="U15" i="12"/>
  <c r="T15" i="12"/>
  <c r="S15" i="12"/>
  <c r="Q15" i="12"/>
  <c r="U14" i="12"/>
  <c r="T14" i="12"/>
  <c r="S14" i="12"/>
  <c r="Q14" i="12"/>
  <c r="D8" i="12"/>
  <c r="G7" i="12"/>
  <c r="D7" i="12"/>
  <c r="C7" i="12"/>
  <c r="A3" i="12"/>
  <c r="U27" i="11"/>
  <c r="T27" i="11"/>
  <c r="S27" i="11"/>
  <c r="Q27" i="11"/>
  <c r="U26" i="11"/>
  <c r="T26" i="11"/>
  <c r="S26" i="11"/>
  <c r="Q26" i="11"/>
  <c r="U25" i="11"/>
  <c r="T25" i="11"/>
  <c r="S25" i="11"/>
  <c r="Q25" i="11"/>
  <c r="U24" i="11"/>
  <c r="T24" i="11"/>
  <c r="S24" i="11"/>
  <c r="Q24" i="11"/>
  <c r="U23" i="11"/>
  <c r="T23" i="11"/>
  <c r="S23" i="11"/>
  <c r="Q23" i="11"/>
  <c r="U22" i="11"/>
  <c r="T22" i="11"/>
  <c r="S22" i="11"/>
  <c r="Q22" i="11"/>
  <c r="U21" i="11"/>
  <c r="T21" i="11"/>
  <c r="S21" i="11"/>
  <c r="Q21" i="11"/>
  <c r="U20" i="11"/>
  <c r="T20" i="11"/>
  <c r="S20" i="11"/>
  <c r="Q20" i="11"/>
  <c r="U19" i="11"/>
  <c r="T19" i="11"/>
  <c r="S19" i="11"/>
  <c r="Q19" i="11"/>
  <c r="U18" i="11"/>
  <c r="T18" i="11"/>
  <c r="S18" i="11"/>
  <c r="Q18" i="11"/>
  <c r="U17" i="11"/>
  <c r="T17" i="11"/>
  <c r="S17" i="11"/>
  <c r="Q17" i="11"/>
  <c r="U16" i="11"/>
  <c r="T16" i="11"/>
  <c r="S16" i="11"/>
  <c r="Q16" i="11"/>
  <c r="U15" i="11"/>
  <c r="T15" i="11"/>
  <c r="S15" i="11"/>
  <c r="Q15" i="11"/>
  <c r="U14" i="11"/>
  <c r="T14" i="11"/>
  <c r="S14" i="11"/>
  <c r="Q14" i="11"/>
  <c r="D8" i="11"/>
  <c r="G7" i="11"/>
  <c r="D7" i="11"/>
  <c r="C7" i="11"/>
  <c r="A3" i="11"/>
  <c r="U27" i="10"/>
  <c r="T27" i="10"/>
  <c r="S27" i="10"/>
  <c r="Q27" i="10"/>
  <c r="U26" i="10"/>
  <c r="T26" i="10"/>
  <c r="S26" i="10"/>
  <c r="Q26" i="10"/>
  <c r="U25" i="10"/>
  <c r="T25" i="10"/>
  <c r="S25" i="10"/>
  <c r="Q25" i="10"/>
  <c r="U24" i="10"/>
  <c r="T24" i="10"/>
  <c r="S24" i="10"/>
  <c r="Q24" i="10"/>
  <c r="U23" i="10"/>
  <c r="T23" i="10"/>
  <c r="S23" i="10"/>
  <c r="Q23" i="10"/>
  <c r="U22" i="10"/>
  <c r="T22" i="10"/>
  <c r="S22" i="10"/>
  <c r="Q22" i="10"/>
  <c r="U21" i="10"/>
  <c r="T21" i="10"/>
  <c r="S21" i="10"/>
  <c r="Q21" i="10"/>
  <c r="U20" i="10"/>
  <c r="T20" i="10"/>
  <c r="S20" i="10"/>
  <c r="Q20" i="10"/>
  <c r="U19" i="10"/>
  <c r="T19" i="10"/>
  <c r="S19" i="10"/>
  <c r="Q19" i="10"/>
  <c r="U18" i="10"/>
  <c r="T18" i="10"/>
  <c r="S18" i="10"/>
  <c r="Q18" i="10"/>
  <c r="U17" i="10"/>
  <c r="T17" i="10"/>
  <c r="S17" i="10"/>
  <c r="Q17" i="10"/>
  <c r="U16" i="10"/>
  <c r="T16" i="10"/>
  <c r="S16" i="10"/>
  <c r="Q16" i="10"/>
  <c r="U15" i="10"/>
  <c r="T15" i="10"/>
  <c r="S15" i="10"/>
  <c r="Q15" i="10"/>
  <c r="U14" i="10"/>
  <c r="T14" i="10"/>
  <c r="S14" i="10"/>
  <c r="Q14" i="10"/>
  <c r="D8" i="10"/>
  <c r="G7" i="10"/>
  <c r="D7" i="10"/>
  <c r="C7" i="10"/>
  <c r="A3" i="10"/>
  <c r="U26" i="9"/>
  <c r="T26" i="9"/>
  <c r="S26" i="9"/>
  <c r="Q26" i="9"/>
  <c r="U25" i="9"/>
  <c r="T25" i="9"/>
  <c r="S25" i="9"/>
  <c r="Q25" i="9"/>
  <c r="U24" i="9"/>
  <c r="T24" i="9"/>
  <c r="S24" i="9"/>
  <c r="Q24" i="9"/>
  <c r="U23" i="9"/>
  <c r="T23" i="9"/>
  <c r="S23" i="9"/>
  <c r="Q23" i="9"/>
  <c r="U22" i="9"/>
  <c r="T22" i="9"/>
  <c r="S22" i="9"/>
  <c r="Q22" i="9"/>
  <c r="U21" i="9"/>
  <c r="T21" i="9"/>
  <c r="S21" i="9"/>
  <c r="Q21" i="9"/>
  <c r="U20" i="9"/>
  <c r="T20" i="9"/>
  <c r="S20" i="9"/>
  <c r="Q20" i="9"/>
  <c r="U19" i="9"/>
  <c r="T19" i="9"/>
  <c r="S19" i="9"/>
  <c r="Q19" i="9"/>
  <c r="U18" i="9"/>
  <c r="T18" i="9"/>
  <c r="S18" i="9"/>
  <c r="Q18" i="9"/>
  <c r="U17" i="9"/>
  <c r="T17" i="9"/>
  <c r="S17" i="9"/>
  <c r="Q17" i="9"/>
  <c r="U16" i="9"/>
  <c r="T16" i="9"/>
  <c r="S16" i="9"/>
  <c r="Q16" i="9"/>
  <c r="U15" i="9"/>
  <c r="T15" i="9"/>
  <c r="S15" i="9"/>
  <c r="Q15" i="9"/>
  <c r="U14" i="9"/>
  <c r="T14" i="9"/>
  <c r="S14" i="9"/>
  <c r="Q14" i="9"/>
  <c r="D8" i="9"/>
  <c r="G7" i="9"/>
  <c r="D7" i="9"/>
  <c r="C7" i="9"/>
  <c r="A3" i="9"/>
  <c r="U26" i="8"/>
  <c r="T26" i="8"/>
  <c r="S26" i="8"/>
  <c r="Q26" i="8"/>
  <c r="U25" i="8"/>
  <c r="T25" i="8"/>
  <c r="S25" i="8"/>
  <c r="Q25" i="8"/>
  <c r="U24" i="8"/>
  <c r="T24" i="8"/>
  <c r="S24" i="8"/>
  <c r="Q24" i="8"/>
  <c r="U23" i="8"/>
  <c r="T23" i="8"/>
  <c r="S23" i="8"/>
  <c r="Q23" i="8"/>
  <c r="U22" i="8"/>
  <c r="T22" i="8"/>
  <c r="S22" i="8"/>
  <c r="Q22" i="8"/>
  <c r="U21" i="8"/>
  <c r="T21" i="8"/>
  <c r="S21" i="8"/>
  <c r="Q21" i="8"/>
  <c r="U20" i="8"/>
  <c r="T20" i="8"/>
  <c r="S20" i="8"/>
  <c r="Q20" i="8"/>
  <c r="U19" i="8"/>
  <c r="T19" i="8"/>
  <c r="S19" i="8"/>
  <c r="Q19" i="8"/>
  <c r="U18" i="8"/>
  <c r="T18" i="8"/>
  <c r="S18" i="8"/>
  <c r="Q18" i="8"/>
  <c r="U17" i="8"/>
  <c r="T17" i="8"/>
  <c r="S17" i="8"/>
  <c r="Q17" i="8"/>
  <c r="U16" i="8"/>
  <c r="T16" i="8"/>
  <c r="S16" i="8"/>
  <c r="Q16" i="8"/>
  <c r="U15" i="8"/>
  <c r="T15" i="8"/>
  <c r="S15" i="8"/>
  <c r="Q15" i="8"/>
  <c r="U14" i="8"/>
  <c r="T14" i="8"/>
  <c r="S14" i="8"/>
  <c r="Q14" i="8"/>
  <c r="D8" i="8"/>
  <c r="G7" i="8"/>
  <c r="D7" i="8"/>
  <c r="C7" i="8"/>
  <c r="A3" i="8"/>
  <c r="U28" i="7"/>
  <c r="T28" i="7"/>
  <c r="S28" i="7"/>
  <c r="Q28" i="7"/>
  <c r="U27" i="7"/>
  <c r="T27" i="7"/>
  <c r="S27" i="7"/>
  <c r="Q27" i="7"/>
  <c r="U26" i="7"/>
  <c r="T26" i="7"/>
  <c r="S26" i="7"/>
  <c r="Q26" i="7"/>
  <c r="U25" i="7"/>
  <c r="T25" i="7"/>
  <c r="S25" i="7"/>
  <c r="Q25" i="7"/>
  <c r="U24" i="7"/>
  <c r="T24" i="7"/>
  <c r="S24" i="7"/>
  <c r="Q24" i="7"/>
  <c r="U23" i="7"/>
  <c r="T23" i="7"/>
  <c r="S23" i="7"/>
  <c r="Q23" i="7"/>
  <c r="U22" i="7"/>
  <c r="T22" i="7"/>
  <c r="S22" i="7"/>
  <c r="Q22" i="7"/>
  <c r="U21" i="7"/>
  <c r="T21" i="7"/>
  <c r="S21" i="7"/>
  <c r="Q21" i="7"/>
  <c r="U20" i="7"/>
  <c r="T20" i="7"/>
  <c r="S20" i="7"/>
  <c r="Q20" i="7"/>
  <c r="U19" i="7"/>
  <c r="T19" i="7"/>
  <c r="S19" i="7"/>
  <c r="Q19" i="7"/>
  <c r="U18" i="7"/>
  <c r="T18" i="7"/>
  <c r="S18" i="7"/>
  <c r="Q18" i="7"/>
  <c r="U17" i="7"/>
  <c r="T17" i="7"/>
  <c r="S17" i="7"/>
  <c r="Q17" i="7"/>
  <c r="U16" i="7"/>
  <c r="T16" i="7"/>
  <c r="S16" i="7"/>
  <c r="Q16" i="7"/>
  <c r="U15" i="7"/>
  <c r="T15" i="7"/>
  <c r="S15" i="7"/>
  <c r="Q15" i="7"/>
  <c r="U14" i="7"/>
  <c r="T14" i="7"/>
  <c r="S14" i="7"/>
  <c r="Q14" i="7"/>
  <c r="D8" i="7"/>
  <c r="G7" i="7"/>
  <c r="D7" i="7"/>
  <c r="C7" i="7"/>
  <c r="A3" i="7"/>
  <c r="U26" i="6"/>
  <c r="T26" i="6"/>
  <c r="S26" i="6"/>
  <c r="Q26" i="6"/>
  <c r="U25" i="6"/>
  <c r="T25" i="6"/>
  <c r="S25" i="6"/>
  <c r="Q25" i="6"/>
  <c r="U24" i="6"/>
  <c r="T24" i="6"/>
  <c r="S24" i="6"/>
  <c r="Q24" i="6"/>
  <c r="U23" i="6"/>
  <c r="T23" i="6"/>
  <c r="S23" i="6"/>
  <c r="Q23" i="6"/>
  <c r="U22" i="6"/>
  <c r="T22" i="6"/>
  <c r="S22" i="6"/>
  <c r="Q22" i="6"/>
  <c r="U21" i="6"/>
  <c r="T21" i="6"/>
  <c r="S21" i="6"/>
  <c r="Q21" i="6"/>
  <c r="U20" i="6"/>
  <c r="T20" i="6"/>
  <c r="S20" i="6"/>
  <c r="Q20" i="6"/>
  <c r="U19" i="6"/>
  <c r="T19" i="6"/>
  <c r="S19" i="6"/>
  <c r="Q19" i="6"/>
  <c r="U18" i="6"/>
  <c r="T18" i="6"/>
  <c r="S18" i="6"/>
  <c r="Q18" i="6"/>
  <c r="U17" i="6"/>
  <c r="T17" i="6"/>
  <c r="S17" i="6"/>
  <c r="Q17" i="6"/>
  <c r="U16" i="6"/>
  <c r="T16" i="6"/>
  <c r="S16" i="6"/>
  <c r="Q16" i="6"/>
  <c r="U15" i="6"/>
  <c r="T15" i="6"/>
  <c r="S15" i="6"/>
  <c r="Q15" i="6"/>
  <c r="U14" i="6"/>
  <c r="T14" i="6"/>
  <c r="S14" i="6"/>
  <c r="Q14" i="6"/>
  <c r="D8" i="6"/>
  <c r="G7" i="6"/>
  <c r="D7" i="6"/>
  <c r="C7" i="6"/>
  <c r="A3" i="6"/>
  <c r="U27" i="5"/>
  <c r="T27" i="5"/>
  <c r="S27" i="5"/>
  <c r="Q27" i="5"/>
  <c r="U26" i="5"/>
  <c r="T26" i="5"/>
  <c r="S26" i="5"/>
  <c r="Q26" i="5"/>
  <c r="U25" i="5"/>
  <c r="T25" i="5"/>
  <c r="S25" i="5"/>
  <c r="Q25" i="5"/>
  <c r="U24" i="5"/>
  <c r="T24" i="5"/>
  <c r="S24" i="5"/>
  <c r="Q24" i="5"/>
  <c r="U23" i="5"/>
  <c r="T23" i="5"/>
  <c r="S23" i="5"/>
  <c r="Q23" i="5"/>
  <c r="U22" i="5"/>
  <c r="T22" i="5"/>
  <c r="S22" i="5"/>
  <c r="Q22" i="5"/>
  <c r="U21" i="5"/>
  <c r="T21" i="5"/>
  <c r="S21" i="5"/>
  <c r="Q21" i="5"/>
  <c r="U20" i="5"/>
  <c r="T20" i="5"/>
  <c r="S20" i="5"/>
  <c r="Q20" i="5"/>
  <c r="U19" i="5"/>
  <c r="T19" i="5"/>
  <c r="S19" i="5"/>
  <c r="Q19" i="5"/>
  <c r="U18" i="5"/>
  <c r="T18" i="5"/>
  <c r="S18" i="5"/>
  <c r="Q18" i="5"/>
  <c r="U17" i="5"/>
  <c r="T17" i="5"/>
  <c r="S17" i="5"/>
  <c r="Q17" i="5"/>
  <c r="U16" i="5"/>
  <c r="T16" i="5"/>
  <c r="S16" i="5"/>
  <c r="Q16" i="5"/>
  <c r="U15" i="5"/>
  <c r="T15" i="5"/>
  <c r="S15" i="5"/>
  <c r="Q15" i="5"/>
  <c r="U14" i="5"/>
  <c r="T14" i="5"/>
  <c r="S14" i="5"/>
  <c r="Q14" i="5"/>
  <c r="D8" i="5"/>
  <c r="G7" i="5"/>
  <c r="D7" i="5"/>
  <c r="C7" i="5"/>
  <c r="A3" i="5"/>
  <c r="U26" i="4"/>
  <c r="T26" i="4"/>
  <c r="S26" i="4"/>
  <c r="Q26" i="4"/>
  <c r="U25" i="4"/>
  <c r="T25" i="4"/>
  <c r="S25" i="4"/>
  <c r="Q25" i="4"/>
  <c r="U24" i="4"/>
  <c r="T24" i="4"/>
  <c r="S24" i="4"/>
  <c r="Q24" i="4"/>
  <c r="U23" i="4"/>
  <c r="T23" i="4"/>
  <c r="S23" i="4"/>
  <c r="Q23" i="4"/>
  <c r="U22" i="4"/>
  <c r="T22" i="4"/>
  <c r="S22" i="4"/>
  <c r="Q22" i="4"/>
  <c r="U21" i="4"/>
  <c r="T21" i="4"/>
  <c r="S21" i="4"/>
  <c r="Q21" i="4"/>
  <c r="U20" i="4"/>
  <c r="T20" i="4"/>
  <c r="S20" i="4"/>
  <c r="Q20" i="4"/>
  <c r="U19" i="4"/>
  <c r="T19" i="4"/>
  <c r="S19" i="4"/>
  <c r="Q19" i="4"/>
  <c r="U18" i="4"/>
  <c r="T18" i="4"/>
  <c r="S18" i="4"/>
  <c r="Q18" i="4"/>
  <c r="U17" i="4"/>
  <c r="T17" i="4"/>
  <c r="S17" i="4"/>
  <c r="Q17" i="4"/>
  <c r="U16" i="4"/>
  <c r="T16" i="4"/>
  <c r="S16" i="4"/>
  <c r="Q16" i="4"/>
  <c r="U15" i="4"/>
  <c r="T15" i="4"/>
  <c r="S15" i="4"/>
  <c r="Q15" i="4"/>
  <c r="U14" i="4"/>
  <c r="T14" i="4"/>
  <c r="S14" i="4"/>
  <c r="Q14" i="4"/>
  <c r="D8" i="4"/>
  <c r="G7" i="4"/>
  <c r="D7" i="4"/>
  <c r="C7" i="4"/>
  <c r="A3" i="4"/>
  <c r="U25" i="3"/>
  <c r="T25" i="3"/>
  <c r="S25" i="3"/>
  <c r="Q25" i="3"/>
  <c r="U24" i="3"/>
  <c r="T24" i="3"/>
  <c r="S24" i="3"/>
  <c r="Q24" i="3"/>
  <c r="U23" i="3"/>
  <c r="T23" i="3"/>
  <c r="S23" i="3"/>
  <c r="Q23" i="3"/>
  <c r="U22" i="3"/>
  <c r="T22" i="3"/>
  <c r="S22" i="3"/>
  <c r="Q22" i="3"/>
  <c r="U21" i="3"/>
  <c r="T21" i="3"/>
  <c r="S21" i="3"/>
  <c r="Q21" i="3"/>
  <c r="U20" i="3"/>
  <c r="T20" i="3"/>
  <c r="S20" i="3"/>
  <c r="Q20" i="3"/>
  <c r="U19" i="3"/>
  <c r="T19" i="3"/>
  <c r="S19" i="3"/>
  <c r="Q19" i="3"/>
  <c r="U18" i="3"/>
  <c r="T18" i="3"/>
  <c r="S18" i="3"/>
  <c r="Q18" i="3"/>
  <c r="U17" i="3"/>
  <c r="T17" i="3"/>
  <c r="S17" i="3"/>
  <c r="Q17" i="3"/>
  <c r="U16" i="3"/>
  <c r="T16" i="3"/>
  <c r="S16" i="3"/>
  <c r="Q16" i="3"/>
  <c r="U15" i="3"/>
  <c r="T15" i="3"/>
  <c r="S15" i="3"/>
  <c r="Q15" i="3"/>
  <c r="U14" i="3"/>
  <c r="T14" i="3"/>
  <c r="S14" i="3"/>
  <c r="Q14" i="3"/>
  <c r="D8" i="3"/>
  <c r="G7" i="3"/>
  <c r="D7" i="3"/>
  <c r="C7" i="3"/>
  <c r="A3" i="3"/>
  <c r="U28" i="2"/>
  <c r="T28" i="2"/>
  <c r="S28" i="2"/>
  <c r="Q28" i="2"/>
  <c r="U27" i="2"/>
  <c r="T27" i="2"/>
  <c r="S27" i="2"/>
  <c r="Q27" i="2"/>
  <c r="U26" i="2"/>
  <c r="T26" i="2"/>
  <c r="S26" i="2"/>
  <c r="Q26" i="2"/>
  <c r="U25" i="2"/>
  <c r="T25" i="2"/>
  <c r="S25" i="2"/>
  <c r="Q25" i="2"/>
  <c r="U24" i="2"/>
  <c r="T24" i="2"/>
  <c r="S24" i="2"/>
  <c r="Q24" i="2"/>
  <c r="U23" i="2"/>
  <c r="T23" i="2"/>
  <c r="S23" i="2"/>
  <c r="Q23" i="2"/>
  <c r="U22" i="2"/>
  <c r="T22" i="2"/>
  <c r="S22" i="2"/>
  <c r="Q22" i="2"/>
  <c r="U21" i="2"/>
  <c r="T21" i="2"/>
  <c r="S21" i="2"/>
  <c r="Q21" i="2"/>
  <c r="U20" i="2"/>
  <c r="T20" i="2"/>
  <c r="S20" i="2"/>
  <c r="Q20" i="2"/>
  <c r="U19" i="2"/>
  <c r="T19" i="2"/>
  <c r="S19" i="2"/>
  <c r="Q19" i="2"/>
  <c r="U18" i="2"/>
  <c r="T18" i="2"/>
  <c r="S18" i="2"/>
  <c r="Q18" i="2"/>
  <c r="U17" i="2"/>
  <c r="T17" i="2"/>
  <c r="S17" i="2"/>
  <c r="Q17" i="2"/>
  <c r="U16" i="2"/>
  <c r="T16" i="2"/>
  <c r="S16" i="2"/>
  <c r="Q16" i="2"/>
  <c r="U15" i="2"/>
  <c r="T15" i="2"/>
  <c r="S15" i="2"/>
  <c r="Q15" i="2"/>
  <c r="U14" i="2"/>
  <c r="T14" i="2"/>
  <c r="S14" i="2"/>
  <c r="Q14" i="2"/>
  <c r="D8" i="2"/>
  <c r="G7" i="2"/>
  <c r="D7" i="2"/>
  <c r="C7" i="2"/>
  <c r="A3" i="2"/>
  <c r="U28" i="1"/>
  <c r="T28" i="1"/>
  <c r="S28" i="1"/>
  <c r="Q28" i="1"/>
  <c r="U27" i="1"/>
  <c r="T27" i="1"/>
  <c r="S27" i="1"/>
  <c r="Q27" i="1"/>
  <c r="U26" i="1"/>
  <c r="T26" i="1"/>
  <c r="S26" i="1"/>
  <c r="Q26" i="1"/>
  <c r="U25" i="1"/>
  <c r="T25" i="1"/>
  <c r="S25" i="1"/>
  <c r="Q25" i="1"/>
  <c r="U24" i="1"/>
  <c r="T24" i="1"/>
  <c r="S24" i="1"/>
  <c r="Q24" i="1"/>
  <c r="U23" i="1"/>
  <c r="T23" i="1"/>
  <c r="S23" i="1"/>
  <c r="Q23" i="1"/>
  <c r="U22" i="1"/>
  <c r="T22" i="1"/>
  <c r="S22" i="1"/>
  <c r="Q22" i="1"/>
  <c r="U21" i="1"/>
  <c r="T21" i="1"/>
  <c r="S21" i="1"/>
  <c r="Q21" i="1"/>
  <c r="U20" i="1"/>
  <c r="T20" i="1"/>
  <c r="S20" i="1"/>
  <c r="Q20" i="1"/>
  <c r="U19" i="1"/>
  <c r="T19" i="1"/>
  <c r="S19" i="1"/>
  <c r="Q19" i="1"/>
  <c r="U18" i="1"/>
  <c r="T18" i="1"/>
  <c r="S18" i="1"/>
  <c r="Q18" i="1"/>
  <c r="U17" i="1"/>
  <c r="T17" i="1"/>
  <c r="S17" i="1"/>
  <c r="Q17" i="1"/>
  <c r="U16" i="1"/>
  <c r="T16" i="1"/>
  <c r="S16" i="1"/>
  <c r="Q16" i="1"/>
  <c r="U15" i="1"/>
  <c r="T15" i="1"/>
  <c r="S15" i="1"/>
  <c r="Q15" i="1"/>
  <c r="U14" i="1"/>
  <c r="T14" i="1"/>
  <c r="S14" i="1"/>
  <c r="Q14" i="1"/>
  <c r="D8" i="1"/>
  <c r="G7" i="1"/>
  <c r="D7" i="1"/>
  <c r="C7" i="1"/>
  <c r="A3" i="1"/>
</calcChain>
</file>

<file path=xl/sharedStrings.xml><?xml version="1.0" encoding="utf-8"?>
<sst xmlns="http://schemas.openxmlformats.org/spreadsheetml/2006/main" count="3899" uniqueCount="321">
  <si>
    <t>2015-03-31_CB-0101_235.xlsx</t>
  </si>
  <si>
    <t>MODULO DE CONSULTA (SIVICOF)</t>
  </si>
  <si>
    <t>Fecha de Generación de Reporte: 2015-04-29 14:49:18</t>
  </si>
  <si>
    <t>001</t>
  </si>
  <si>
    <t>001_01</t>
  </si>
  <si>
    <t>Indice</t>
  </si>
  <si>
    <t>01</t>
  </si>
  <si>
    <t>FD</t>
  </si>
  <si>
    <t>CODIGO ENTE</t>
  </si>
  <si>
    <t>CODIFICADO</t>
  </si>
  <si>
    <t>CODIGO DE CUENTA</t>
  </si>
  <si>
    <t>NOMBRE DE LA CUENTA</t>
  </si>
  <si>
    <t>(4)PRESUPUESTO INICIAL</t>
  </si>
  <si>
    <t>(8) MODIFICACIONES ADEL MES</t>
  </si>
  <si>
    <t>(12)MODIFICACIONES ACUMULADAS</t>
  </si>
  <si>
    <t>(16)PRESUPIESTO DEFINITIVO</t>
  </si>
  <si>
    <t>(20) RECAUDOS DEL MES</t>
  </si>
  <si>
    <t>(24) RECAUDOS ACUMULADOS</t>
  </si>
  <si>
    <t>(28)% EJEC.PRESUP</t>
  </si>
  <si>
    <t>(32)SALDO POR RECAUDAR</t>
  </si>
  <si>
    <t>(36) RECONOCIMIENTOS VIGENCIA ACTUAL</t>
  </si>
  <si>
    <t>(40) RECAUDO ACUMULADO CON RECONOCIMIENTO</t>
  </si>
  <si>
    <t>TiPoGruPoEntGr</t>
  </si>
  <si>
    <t>CEROS-INGRESOS</t>
  </si>
  <si>
    <t>NIVEL</t>
  </si>
  <si>
    <t>GASoING</t>
  </si>
  <si>
    <t>SHD</t>
  </si>
  <si>
    <t>COD_FILA</t>
  </si>
  <si>
    <t>(1) CODIGO DE CUENTA</t>
  </si>
  <si>
    <t>(2) NOMBRE DE LA CUENTA</t>
  </si>
  <si>
    <t>(4) PRESUPUESTO INICIAL</t>
  </si>
  <si>
    <t>(8) MODIFICACIONES DEL MES</t>
  </si>
  <si>
    <t>(12) MODIFICACIONES ACUMULADAS</t>
  </si>
  <si>
    <t>(16) PRESUPUESTO DEFINITIVO</t>
  </si>
  <si>
    <t>(28) % EJECUCION PRESUPUESTAL</t>
  </si>
  <si>
    <t>(32) SALDO POR RECAUDAR</t>
  </si>
  <si>
    <t>´2000000000000000000000</t>
  </si>
  <si>
    <t>2</t>
  </si>
  <si>
    <t>INGRESOS</t>
  </si>
  <si>
    <t>»2FD_001 01</t>
  </si>
  <si>
    <t>´2100000000000000000000</t>
  </si>
  <si>
    <t>2-1</t>
  </si>
  <si>
    <t>INGRESOS CORRIENTES</t>
  </si>
  <si>
    <t>´2120000000000000000000</t>
  </si>
  <si>
    <t>2-1-2</t>
  </si>
  <si>
    <t>NO TRIBUTARIOS</t>
  </si>
  <si>
    <t>´2120300000000000000000</t>
  </si>
  <si>
    <t>2-1-2-03</t>
  </si>
  <si>
    <t>Multas</t>
  </si>
  <si>
    <t>´2120400000000000000000</t>
  </si>
  <si>
    <t>2-1-2-04</t>
  </si>
  <si>
    <t>Rentas Contractuales</t>
  </si>
  <si>
    <t>´2120402000000000000000</t>
  </si>
  <si>
    <t>2-1-2-04-02</t>
  </si>
  <si>
    <t>Arrendamientos</t>
  </si>
  <si>
    <t>´2129900000000000000000</t>
  </si>
  <si>
    <t>2-1-2-99</t>
  </si>
  <si>
    <t>Otros Ingresos No Tributarios</t>
  </si>
  <si>
    <t>´2200000000000000000000</t>
  </si>
  <si>
    <t>2-2</t>
  </si>
  <si>
    <t>TRANSFERENCIAS</t>
  </si>
  <si>
    <t>´2240000000000000000000</t>
  </si>
  <si>
    <t>2-2-4</t>
  </si>
  <si>
    <t>ADMINISTRACIӎ CENTRAL</t>
  </si>
  <si>
    <t>´2240500000000000000000</t>
  </si>
  <si>
    <t>2-2-4-05</t>
  </si>
  <si>
    <t>Participaci󮠉ngresos Corrientes del Distrito</t>
  </si>
  <si>
    <t>´2240501000000000000000</t>
  </si>
  <si>
    <t>2-2-4-05-01</t>
  </si>
  <si>
    <t>Vigencia</t>
  </si>
  <si>
    <t>´2400000000000000000000</t>
  </si>
  <si>
    <t>2-4</t>
  </si>
  <si>
    <t>RECURSOS DE CAPITAL</t>
  </si>
  <si>
    <t>´2430000000000000000000</t>
  </si>
  <si>
    <t>2-4-3</t>
  </si>
  <si>
    <t>RENDIMIENTOS POR OPERACIONES FINANCIERAS</t>
  </si>
  <si>
    <t>´2430200000000000000000</t>
  </si>
  <si>
    <t>2-4-3-02</t>
  </si>
  <si>
    <t>Rendimientos provenientes de Recursos de Libre Destinaci󮍊</t>
  </si>
  <si>
    <t>´2490000000000000000000</t>
  </si>
  <si>
    <t>2-4-9</t>
  </si>
  <si>
    <t>OTROS RECURSOS DE CAPITAL</t>
  </si>
  <si>
    <t>2015-03-31_CB-0101_001.xlsx</t>
  </si>
  <si>
    <t>Fecha de Generación de Reporte: 2015-04-29 14:49:39</t>
  </si>
  <si>
    <t>002</t>
  </si>
  <si>
    <t>002_01</t>
  </si>
  <si>
    <t>»2FD_002 01</t>
  </si>
  <si>
    <t>Otros ingresos no tributarios</t>
  </si>
  <si>
    <t>´2410000000000000000000</t>
  </si>
  <si>
    <t>2-4-1</t>
  </si>
  <si>
    <t>RECURSOS DEL BALANCE</t>
  </si>
  <si>
    <t>´2410300000000000000000</t>
  </si>
  <si>
    <t>2-4-1-03</t>
  </si>
  <si>
    <t>Venta de Activos</t>
  </si>
  <si>
    <t>Otros rendimientos por operaciones financieras</t>
  </si>
  <si>
    <t>2015-03-31_CB-0101_002.xlsx</t>
  </si>
  <si>
    <t>Fecha de Generación de Reporte: 2015-04-29 14:49:50</t>
  </si>
  <si>
    <t>003</t>
  </si>
  <si>
    <t>003_01</t>
  </si>
  <si>
    <t>»2FD_003 01</t>
  </si>
  <si>
    <t>No Tributarios</t>
  </si>
  <si>
    <t>Rendimientos por operaciones financieras</t>
  </si>
  <si>
    <t>Rendimientos provenientes de recursos de libre destinacion</t>
  </si>
  <si>
    <t>2015-03-31_CB-0101_004.xlsx</t>
  </si>
  <si>
    <t>Fecha de Generación de Reporte: 2015-04-29 14:50:25</t>
  </si>
  <si>
    <t>004</t>
  </si>
  <si>
    <t>004_01</t>
  </si>
  <si>
    <t>»2FD_004 01</t>
  </si>
  <si>
    <t>Fecha de Generación de Reporte: 2015-04-29 14:50:59</t>
  </si>
  <si>
    <t>005</t>
  </si>
  <si>
    <t>005_01</t>
  </si>
  <si>
    <t>»2FD_005 01</t>
  </si>
  <si>
    <t>2015-03-31_CB-0101_006.xlsx</t>
  </si>
  <si>
    <t>Fecha de Generación de Reporte: 2015-04-29 15:02:38</t>
  </si>
  <si>
    <t>006</t>
  </si>
  <si>
    <t>006_01</t>
  </si>
  <si>
    <t>»2FD_006 01</t>
  </si>
  <si>
    <t>Rendimientos Provenientes de Recursos de Libre Destinaci󮍊</t>
  </si>
  <si>
    <t>Otros recursos de capital</t>
  </si>
  <si>
    <t>2015-03-31_CB-0101_007.xlsx</t>
  </si>
  <si>
    <t>Fecha de Generación de Reporte: 2015-04-29 15:03:29</t>
  </si>
  <si>
    <t>007</t>
  </si>
  <si>
    <t>007_01</t>
  </si>
  <si>
    <t>»2FD_007 01</t>
  </si>
  <si>
    <t>Otros Recursos de Capital</t>
  </si>
  <si>
    <t>2015-03-31_CB-0101_008.xlsx</t>
  </si>
  <si>
    <t>Fecha de Generación de Reporte: 2015-04-29 15:04:21</t>
  </si>
  <si>
    <t>008</t>
  </si>
  <si>
    <t>008_01</t>
  </si>
  <si>
    <t>»2FD_008 01</t>
  </si>
  <si>
    <t>Rendimientos provenientes de recursos de libre destinaci󮍊</t>
  </si>
  <si>
    <t>Fecha de Generación de Reporte: 2015-04-29 15:04:40</t>
  </si>
  <si>
    <t>009</t>
  </si>
  <si>
    <t>009_01</t>
  </si>
  <si>
    <t>»2FD_009 01</t>
  </si>
  <si>
    <t>2015-03-31_CB-0101_009.xlsx</t>
  </si>
  <si>
    <t>Fecha de Generación de Reporte: 2015-04-29 15:05:07</t>
  </si>
  <si>
    <t>010</t>
  </si>
  <si>
    <t>010_01</t>
  </si>
  <si>
    <t>»2FD_010 01</t>
  </si>
  <si>
    <t>2015-03-31_CB-0101_010.xlsx</t>
  </si>
  <si>
    <t>Fecha de Generación de Reporte: 2015-04-29 15:05:24</t>
  </si>
  <si>
    <t>011</t>
  </si>
  <si>
    <t>011_01</t>
  </si>
  <si>
    <t>»2FD_011 01</t>
  </si>
  <si>
    <t>2015-03-31_CB-0101_012.xlsx</t>
  </si>
  <si>
    <t>Fecha de Generación de Reporte: 2015-04-29 15:06:41</t>
  </si>
  <si>
    <t>012</t>
  </si>
  <si>
    <t>012_01</t>
  </si>
  <si>
    <t>»2FD_012 01</t>
  </si>
  <si>
    <t>Fecha de Generación de Reporte: 2015-04-29 15:06:58</t>
  </si>
  <si>
    <t>013</t>
  </si>
  <si>
    <t>013_01</t>
  </si>
  <si>
    <t>»2FD_013 01</t>
  </si>
  <si>
    <t>´2450000000000000000000</t>
  </si>
  <si>
    <t>2-4-5</t>
  </si>
  <si>
    <t>Excedentes financieros</t>
  </si>
  <si>
    <t>2015-03-31_CB-0101_013.xlsx</t>
  </si>
  <si>
    <t>Fecha de Generación de Reporte: 2015-04-29 15:16:16</t>
  </si>
  <si>
    <t>014</t>
  </si>
  <si>
    <t>014_01</t>
  </si>
  <si>
    <t>»2FD_014 01</t>
  </si>
  <si>
    <t>2015-03-31_CB-0101_014.xlsx</t>
  </si>
  <si>
    <t>Fecha de Generación de Reporte: 2015-04-29 15:17:08</t>
  </si>
  <si>
    <t>015</t>
  </si>
  <si>
    <t>015_01</t>
  </si>
  <si>
    <t>»2FD_015 01</t>
  </si>
  <si>
    <t>2015-03-31_CB-0101_015.xlsx</t>
  </si>
  <si>
    <t>Fecha de Generación de Reporte: 2015-04-29 15:17:23</t>
  </si>
  <si>
    <t>016</t>
  </si>
  <si>
    <t>016_01</t>
  </si>
  <si>
    <t>»2FD_016 01</t>
  </si>
  <si>
    <t>2015-03-31_CB-0101_017.xlsx</t>
  </si>
  <si>
    <t>Fecha de Generación de Reporte: 2015-04-29 15:20:38</t>
  </si>
  <si>
    <t>017</t>
  </si>
  <si>
    <t>017_01</t>
  </si>
  <si>
    <t>»2FD_017 01</t>
  </si>
  <si>
    <t>Fecha de Generación de Reporte: 2015-04-29 15:21:03</t>
  </si>
  <si>
    <t>018</t>
  </si>
  <si>
    <t>018_01</t>
  </si>
  <si>
    <t>»2FD_018 01</t>
  </si>
  <si>
    <t>2015-03-31_CB-0101_018.xlsx</t>
  </si>
  <si>
    <t>Fecha de Generación de Reporte: 2015-04-29 15:21:16</t>
  </si>
  <si>
    <t>019</t>
  </si>
  <si>
    <t>019_01</t>
  </si>
  <si>
    <t>»2FD_019 01</t>
  </si>
  <si>
    <t>2015-03-31_CB-0101_019.xlsx</t>
  </si>
  <si>
    <t>Fecha de Generación de Reporte: 2015-04-29 15:21:43</t>
  </si>
  <si>
    <t>020</t>
  </si>
  <si>
    <t>020_01</t>
  </si>
  <si>
    <t>»2FD_020 01</t>
  </si>
  <si>
    <t>´2120499000000000000000</t>
  </si>
  <si>
    <t>2-1-2-04-99</t>
  </si>
  <si>
    <t>Otras Rentas Contractuales</t>
  </si>
  <si>
    <t>inogas</t>
  </si>
  <si>
    <t>grupo de entidad</t>
  </si>
  <si>
    <t>chekeo</t>
  </si>
  <si>
    <t>nive</t>
  </si>
  <si>
    <t>PRESUPUESTO INICIAL_4</t>
  </si>
  <si>
    <t>MODIFICACIONES DEL MES8</t>
  </si>
  <si>
    <t>MODIFICACIONES ACUMULADAS12</t>
  </si>
  <si>
    <t>PRESUPUESTO DEFINITIVO_16</t>
  </si>
  <si>
    <t>RECAUDOS DEL MES20</t>
  </si>
  <si>
    <t>RECAUDOS ACUMULADOS_24</t>
  </si>
  <si>
    <t>EJECUCION PRESUPUESTAL28</t>
  </si>
  <si>
    <t>-*/-pendiente de corrgir</t>
  </si>
  <si>
    <t>SALDO POR RECAUDAR32</t>
  </si>
  <si>
    <t>RECONOCIMIENTOS VIGENCIA ACTUAL_36</t>
  </si>
  <si>
    <t>RECAUDO ACUMULADO CON RECONOCIMIENTO40</t>
  </si>
  <si>
    <t>PRESUPUESTO</t>
  </si>
  <si>
    <t>EJECUCIÓN</t>
  </si>
  <si>
    <t>ENTIDAD</t>
  </si>
  <si>
    <t>INICIAL</t>
  </si>
  <si>
    <t>MODIFICACIÓN</t>
  </si>
  <si>
    <t>DEFINITIVO</t>
  </si>
  <si>
    <t>% PART</t>
  </si>
  <si>
    <t>RECAUDO</t>
  </si>
  <si>
    <t>% EJEC</t>
  </si>
  <si>
    <t>MODIFICACION</t>
  </si>
  <si>
    <t>FDL USAQUEN..</t>
  </si>
  <si>
    <t>FDL CHAPINERO..</t>
  </si>
  <si>
    <t>FDL SANTAFE..</t>
  </si>
  <si>
    <t>FDL SAN CRISTOBAL..</t>
  </si>
  <si>
    <t>FDL USME..</t>
  </si>
  <si>
    <t>FDL TUNJUELITO..</t>
  </si>
  <si>
    <t>FDL BOSA..</t>
  </si>
  <si>
    <t>FDL KENNEDY..</t>
  </si>
  <si>
    <t>FDL FONTIBON..</t>
  </si>
  <si>
    <t>FDL ENGATIVA..</t>
  </si>
  <si>
    <t>FDL SUBA..</t>
  </si>
  <si>
    <t>FDL BARRIOS UNIDOS..</t>
  </si>
  <si>
    <t>FDL TEUSAQUILLO..</t>
  </si>
  <si>
    <t>FDL MARTIRES..</t>
  </si>
  <si>
    <t>FDL ANTONIO NARIÑO..</t>
  </si>
  <si>
    <t>FDL PUENTE ARANDA..</t>
  </si>
  <si>
    <t>FDL LA CANDELARIA..</t>
  </si>
  <si>
    <t>FDL RAFAEL URIBE URIBE..</t>
  </si>
  <si>
    <t>FDL CIUDAD BOLIVAR..</t>
  </si>
  <si>
    <t>FDL SUMAPAZ..</t>
  </si>
  <si>
    <r>
      <t>Tipo :</t>
    </r>
    <r>
      <rPr>
        <sz val="10"/>
        <color rgb="FF000000"/>
        <rFont val="Arial"/>
        <family val="2"/>
      </rPr>
      <t xml:space="preserve"> TRANSMISION</t>
    </r>
  </si>
  <si>
    <r>
      <t>:</t>
    </r>
    <r>
      <rPr>
        <sz val="10"/>
        <color rgb="FF000000"/>
        <rFont val="Arial"/>
        <family val="2"/>
      </rPr>
      <t xml:space="preserve"> 20 FDL SUMAPAZ.</t>
    </r>
  </si>
  <si>
    <r>
      <t xml:space="preserve">INFORME : </t>
    </r>
    <r>
      <rPr>
        <sz val="10"/>
        <color rgb="FF000000"/>
        <rFont val="Arial"/>
        <family val="2"/>
      </rPr>
      <t>54 54 PRESUPUESTO - PREDIS</t>
    </r>
  </si>
  <si>
    <r>
      <t xml:space="preserve">Formulario : </t>
    </r>
    <r>
      <rPr>
        <sz val="10"/>
        <color rgb="FF000000"/>
        <rFont val="Arial"/>
        <family val="2"/>
      </rPr>
      <t>100 CB-0101: EJECUCION PRESUPUESTAL DE INGRESOS</t>
    </r>
  </si>
  <si>
    <r>
      <t xml:space="preserve">Fecha de Corte : </t>
    </r>
    <r>
      <rPr>
        <sz val="10"/>
        <color rgb="FF000000"/>
        <rFont val="Arial"/>
        <family val="2"/>
      </rPr>
      <t>2015-03-31</t>
    </r>
  </si>
  <si>
    <r>
      <t xml:space="preserve">Fecha de Recepción : </t>
    </r>
    <r>
      <rPr>
        <sz val="10"/>
        <color rgb="FF000000"/>
        <rFont val="Arial"/>
        <family val="2"/>
      </rPr>
      <t>2015-04-14 11:53:20</t>
    </r>
  </si>
  <si>
    <r>
      <t>Número de Radicación :</t>
    </r>
    <r>
      <rPr>
        <sz val="10"/>
        <color rgb="FF000000"/>
        <rFont val="Arial"/>
        <family val="2"/>
      </rPr>
      <t xml:space="preserve"> No Cargado</t>
    </r>
  </si>
  <si>
    <r>
      <t>:</t>
    </r>
    <r>
      <rPr>
        <sz val="10"/>
        <color rgb="FF000000"/>
        <rFont val="Arial"/>
        <family val="2"/>
      </rPr>
      <t xml:space="preserve"> 19 FDL CIUDAD BOLIVAR.</t>
    </r>
  </si>
  <si>
    <r>
      <t xml:space="preserve">Fecha de Recepción : </t>
    </r>
    <r>
      <rPr>
        <sz val="10"/>
        <color rgb="FF000000"/>
        <rFont val="Arial"/>
        <family val="2"/>
      </rPr>
      <t>2015-04-14 11:53:15</t>
    </r>
  </si>
  <si>
    <r>
      <t>:</t>
    </r>
    <r>
      <rPr>
        <sz val="10"/>
        <color rgb="FF000000"/>
        <rFont val="Arial"/>
        <family val="2"/>
      </rPr>
      <t xml:space="preserve"> 18 FDL RAFAEL URIBE URIBE.</t>
    </r>
  </si>
  <si>
    <r>
      <t xml:space="preserve">Fecha de Recepción : </t>
    </r>
    <r>
      <rPr>
        <sz val="10"/>
        <color rgb="FF000000"/>
        <rFont val="Arial"/>
        <family val="2"/>
      </rPr>
      <t>2015-04-14 11:53:10</t>
    </r>
  </si>
  <si>
    <r>
      <t>:</t>
    </r>
    <r>
      <rPr>
        <sz val="10"/>
        <color rgb="FF000000"/>
        <rFont val="Arial"/>
        <family val="2"/>
      </rPr>
      <t xml:space="preserve"> 17 FDL LA CANDELARIA.</t>
    </r>
  </si>
  <si>
    <r>
      <t xml:space="preserve">Fecha de Recepción : </t>
    </r>
    <r>
      <rPr>
        <sz val="10"/>
        <color rgb="FF000000"/>
        <rFont val="Arial"/>
        <family val="2"/>
      </rPr>
      <t>2015-04-14 11:53:05</t>
    </r>
  </si>
  <si>
    <r>
      <t>:</t>
    </r>
    <r>
      <rPr>
        <sz val="10"/>
        <color rgb="FF000000"/>
        <rFont val="Arial"/>
        <family val="2"/>
      </rPr>
      <t xml:space="preserve"> 16 FDL PUENTE ARANDA.</t>
    </r>
  </si>
  <si>
    <r>
      <t xml:space="preserve">Fecha de Recepción : </t>
    </r>
    <r>
      <rPr>
        <sz val="10"/>
        <color rgb="FF000000"/>
        <rFont val="Arial"/>
        <family val="2"/>
      </rPr>
      <t>2015-04-14 11:52:59</t>
    </r>
  </si>
  <si>
    <r>
      <t>:</t>
    </r>
    <r>
      <rPr>
        <sz val="10"/>
        <color rgb="FF000000"/>
        <rFont val="Arial"/>
        <family val="2"/>
      </rPr>
      <t xml:space="preserve"> 15 FDL ANTONIO NARIя.</t>
    </r>
  </si>
  <si>
    <r>
      <t xml:space="preserve">Fecha de Recepción : </t>
    </r>
    <r>
      <rPr>
        <sz val="10"/>
        <color rgb="FF000000"/>
        <rFont val="Arial"/>
        <family val="2"/>
      </rPr>
      <t>2015-04-14 11:52:54</t>
    </r>
  </si>
  <si>
    <r>
      <t>:</t>
    </r>
    <r>
      <rPr>
        <sz val="10"/>
        <color rgb="FF000000"/>
        <rFont val="Arial"/>
        <family val="2"/>
      </rPr>
      <t xml:space="preserve"> 14 FDL MARTIRES.</t>
    </r>
  </si>
  <si>
    <r>
      <t xml:space="preserve">Fecha de Recepción : </t>
    </r>
    <r>
      <rPr>
        <sz val="10"/>
        <color rgb="FF000000"/>
        <rFont val="Arial"/>
        <family val="2"/>
      </rPr>
      <t>2015-04-14 11:52:51</t>
    </r>
  </si>
  <si>
    <r>
      <t>:</t>
    </r>
    <r>
      <rPr>
        <sz val="10"/>
        <color rgb="FF000000"/>
        <rFont val="Arial"/>
        <family val="2"/>
      </rPr>
      <t xml:space="preserve"> 13 FDL TEUSAQUILLO.</t>
    </r>
  </si>
  <si>
    <r>
      <t xml:space="preserve">Fecha de Recepción : </t>
    </r>
    <r>
      <rPr>
        <sz val="10"/>
        <color rgb="FF000000"/>
        <rFont val="Arial"/>
        <family val="2"/>
      </rPr>
      <t>2015-04-14 11:52:46</t>
    </r>
  </si>
  <si>
    <r>
      <t>:</t>
    </r>
    <r>
      <rPr>
        <sz val="10"/>
        <color rgb="FF000000"/>
        <rFont val="Arial"/>
        <family val="2"/>
      </rPr>
      <t xml:space="preserve"> 12 FDL BARRIOS UNIDOS.</t>
    </r>
  </si>
  <si>
    <r>
      <t xml:space="preserve">Fecha de Recepción : </t>
    </r>
    <r>
      <rPr>
        <sz val="10"/>
        <color rgb="FF000000"/>
        <rFont val="Arial"/>
        <family val="2"/>
      </rPr>
      <t>2015-04-14 11:52:41</t>
    </r>
  </si>
  <si>
    <r>
      <t>:</t>
    </r>
    <r>
      <rPr>
        <sz val="10"/>
        <color rgb="FF000000"/>
        <rFont val="Arial"/>
        <family val="2"/>
      </rPr>
      <t xml:space="preserve"> 11 FDL SUBA.</t>
    </r>
  </si>
  <si>
    <r>
      <t xml:space="preserve">Fecha de Recepción : </t>
    </r>
    <r>
      <rPr>
        <sz val="10"/>
        <color rgb="FF000000"/>
        <rFont val="Arial"/>
        <family val="2"/>
      </rPr>
      <t>2015-04-14 11:52:35</t>
    </r>
  </si>
  <si>
    <r>
      <t>:</t>
    </r>
    <r>
      <rPr>
        <sz val="10"/>
        <color rgb="FF000000"/>
        <rFont val="Arial"/>
        <family val="2"/>
      </rPr>
      <t xml:space="preserve"> 10 FDL ENGATIVA.</t>
    </r>
  </si>
  <si>
    <r>
      <t xml:space="preserve">Fecha de Recepción : </t>
    </r>
    <r>
      <rPr>
        <sz val="10"/>
        <color rgb="FF000000"/>
        <rFont val="Arial"/>
        <family val="2"/>
      </rPr>
      <t>2015-04-14 11:52:29</t>
    </r>
  </si>
  <si>
    <r>
      <t>:</t>
    </r>
    <r>
      <rPr>
        <sz val="10"/>
        <color rgb="FF000000"/>
        <rFont val="Arial"/>
        <family val="2"/>
      </rPr>
      <t xml:space="preserve"> 9 FDL FONTIBON.</t>
    </r>
  </si>
  <si>
    <r>
      <t xml:space="preserve">Fecha de Recepción : </t>
    </r>
    <r>
      <rPr>
        <sz val="10"/>
        <color rgb="FF000000"/>
        <rFont val="Arial"/>
        <family val="2"/>
      </rPr>
      <t>2015-04-14 11:52:18</t>
    </r>
  </si>
  <si>
    <r>
      <t>:</t>
    </r>
    <r>
      <rPr>
        <sz val="10"/>
        <color rgb="FF000000"/>
        <rFont val="Arial"/>
        <family val="2"/>
      </rPr>
      <t xml:space="preserve"> 8 FDL KENNEDY.</t>
    </r>
  </si>
  <si>
    <r>
      <t xml:space="preserve">Fecha de Recepción : </t>
    </r>
    <r>
      <rPr>
        <sz val="10"/>
        <color rgb="FF000000"/>
        <rFont val="Arial"/>
        <family val="2"/>
      </rPr>
      <t>2015-04-14 11:52:07</t>
    </r>
  </si>
  <si>
    <r>
      <t>:</t>
    </r>
    <r>
      <rPr>
        <sz val="10"/>
        <color rgb="FF000000"/>
        <rFont val="Arial"/>
        <family val="2"/>
      </rPr>
      <t xml:space="preserve"> 7 FDL BOSA.</t>
    </r>
  </si>
  <si>
    <r>
      <t xml:space="preserve">Fecha de Recepción : </t>
    </r>
    <r>
      <rPr>
        <sz val="10"/>
        <color rgb="FF000000"/>
        <rFont val="Arial"/>
        <family val="2"/>
      </rPr>
      <t>2015-04-14 11:52:00</t>
    </r>
  </si>
  <si>
    <r>
      <t>:</t>
    </r>
    <r>
      <rPr>
        <sz val="10"/>
        <color rgb="FF000000"/>
        <rFont val="Arial"/>
        <family val="2"/>
      </rPr>
      <t xml:space="preserve"> 6 FDL TUNJUELITO.</t>
    </r>
  </si>
  <si>
    <r>
      <t xml:space="preserve">Fecha de Recepción : </t>
    </r>
    <r>
      <rPr>
        <sz val="10"/>
        <color rgb="FF000000"/>
        <rFont val="Arial"/>
        <family val="2"/>
      </rPr>
      <t>2015-04-14 11:51:54</t>
    </r>
  </si>
  <si>
    <r>
      <t>:</t>
    </r>
    <r>
      <rPr>
        <sz val="10"/>
        <color rgb="FF000000"/>
        <rFont val="Arial"/>
        <family val="2"/>
      </rPr>
      <t xml:space="preserve"> 5 FDL USME.</t>
    </r>
  </si>
  <si>
    <r>
      <t xml:space="preserve">Fecha de Recepción : </t>
    </r>
    <r>
      <rPr>
        <sz val="10"/>
        <color rgb="FF000000"/>
        <rFont val="Arial"/>
        <family val="2"/>
      </rPr>
      <t>2015-04-14 11:51:49</t>
    </r>
  </si>
  <si>
    <r>
      <t>:</t>
    </r>
    <r>
      <rPr>
        <sz val="10"/>
        <color rgb="FF000000"/>
        <rFont val="Arial"/>
        <family val="2"/>
      </rPr>
      <t xml:space="preserve"> 4 FDL SAN CRISTOBAL.</t>
    </r>
  </si>
  <si>
    <r>
      <t xml:space="preserve">Fecha de Recepción : </t>
    </r>
    <r>
      <rPr>
        <sz val="10"/>
        <color rgb="FF000000"/>
        <rFont val="Arial"/>
        <family val="2"/>
      </rPr>
      <t>2015-04-14 11:51:43</t>
    </r>
  </si>
  <si>
    <r>
      <t>:</t>
    </r>
    <r>
      <rPr>
        <sz val="10"/>
        <color rgb="FF000000"/>
        <rFont val="Arial"/>
        <family val="2"/>
      </rPr>
      <t xml:space="preserve"> 3 FDL SANTAFE.</t>
    </r>
  </si>
  <si>
    <r>
      <t xml:space="preserve">Fecha de Recepción : </t>
    </r>
    <r>
      <rPr>
        <sz val="10"/>
        <color rgb="FF000000"/>
        <rFont val="Arial"/>
        <family val="2"/>
      </rPr>
      <t>2015-04-14 11:51:38</t>
    </r>
  </si>
  <si>
    <r>
      <t>:</t>
    </r>
    <r>
      <rPr>
        <sz val="10"/>
        <color rgb="FF000000"/>
        <rFont val="Arial"/>
        <family val="2"/>
      </rPr>
      <t xml:space="preserve"> 2 FDL CHAPINERO.</t>
    </r>
  </si>
  <si>
    <r>
      <t xml:space="preserve">Fecha de Recepción : </t>
    </r>
    <r>
      <rPr>
        <sz val="10"/>
        <color rgb="FF000000"/>
        <rFont val="Arial"/>
        <family val="2"/>
      </rPr>
      <t>2015-04-14 11:51:34</t>
    </r>
  </si>
  <si>
    <r>
      <t>:</t>
    </r>
    <r>
      <rPr>
        <sz val="10"/>
        <color rgb="FF000000"/>
        <rFont val="Arial"/>
        <family val="2"/>
      </rPr>
      <t xml:space="preserve"> 1 FDL USAQUEN.</t>
    </r>
  </si>
  <si>
    <r>
      <t xml:space="preserve">Fecha de Recepción : </t>
    </r>
    <r>
      <rPr>
        <sz val="10"/>
        <color rgb="FF000000"/>
        <rFont val="Arial"/>
        <family val="2"/>
      </rPr>
      <t>2015-04-14 11:51:29</t>
    </r>
  </si>
  <si>
    <t>Total general</t>
  </si>
  <si>
    <t>TOTAL INGRESOS</t>
  </si>
  <si>
    <t>CUENTA</t>
  </si>
  <si>
    <t>APROPIACIÓN</t>
  </si>
  <si>
    <t>CÓDIGO</t>
  </si>
  <si>
    <t>NOMBRE</t>
  </si>
  <si>
    <t>MODIFICACIONES</t>
  </si>
  <si>
    <t>RECAUDOS</t>
  </si>
  <si>
    <t>Dirección de Estudios de Economía y Política Púublica</t>
  </si>
  <si>
    <t>Subdirección de Estadística, Análisis Presupuestal y Financiero</t>
  </si>
  <si>
    <t>a 31 de marzo de 2015</t>
  </si>
  <si>
    <t>FONDOS DE DESARROLLO LOCAL</t>
  </si>
  <si>
    <t>Presupuesto y ejecución acumulada de ingresos POR CUENTAS</t>
  </si>
  <si>
    <t>01 USAQUÉN</t>
  </si>
  <si>
    <t>02 CHAPINERO</t>
  </si>
  <si>
    <t>03 SANTAFE</t>
  </si>
  <si>
    <t>04 SAN CRISTOBAL</t>
  </si>
  <si>
    <t>05 USME</t>
  </si>
  <si>
    <t>06 TUNJUELITO</t>
  </si>
  <si>
    <t>07 BOSA</t>
  </si>
  <si>
    <t>08 KENNEDY</t>
  </si>
  <si>
    <t>09 FONTIBÓN</t>
  </si>
  <si>
    <t>11 SUBA</t>
  </si>
  <si>
    <t>13 TEUSAQUILLO</t>
  </si>
  <si>
    <t>14 LOS MÁRTIRES</t>
  </si>
  <si>
    <t>15 ANTONIO NARIÑO</t>
  </si>
  <si>
    <t>16 PUENTE ARANDA</t>
  </si>
  <si>
    <t>17 LA CANDELARIA</t>
  </si>
  <si>
    <t>18 RAFAL URIBE</t>
  </si>
  <si>
    <t>19 CIUDAD BOLIVAR</t>
  </si>
  <si>
    <t>20 SUMAPAZ</t>
  </si>
  <si>
    <t>10 ENGATIVÁ</t>
  </si>
  <si>
    <t>12 BARRIOS UNIDOS</t>
  </si>
  <si>
    <t>SALDO</t>
  </si>
  <si>
    <t>DISPONIBILIDAD INICIAL</t>
  </si>
  <si>
    <t>Presupuesto y ejecución acumulada de ingresos POR FDL</t>
  </si>
  <si>
    <t>FONDOS DE DESARROLLO LOCAL -FDL- a 31 de marzo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</si>
</sst>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  <numFmt numFmtId="166" formatCode="#,##0.0"/>
    <numFmt numFmtId="167" formatCode="_ * #,##0.0_ ;_ * \-#,##0.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i/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rgb="FF008000"/>
      <name val="Arial"/>
      <family val="2"/>
    </font>
    <font>
      <sz val="12"/>
      <color theme="1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660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DDDDDD"/>
      </left>
      <right/>
      <top style="medium">
        <color rgb="FFDDDDDD"/>
      </top>
      <bottom style="thin">
        <color rgb="FF000000"/>
      </bottom>
      <diagonal/>
    </border>
    <border>
      <left/>
      <right/>
      <top style="medium">
        <color rgb="FFDDDDDD"/>
      </top>
      <bottom style="thin">
        <color rgb="FF000000"/>
      </bottom>
      <diagonal/>
    </border>
    <border>
      <left/>
      <right style="medium">
        <color rgb="FFDDDDDD"/>
      </right>
      <top style="medium">
        <color rgb="FFDDDDDD"/>
      </top>
      <bottom style="thin">
        <color rgb="FF000000"/>
      </bottom>
      <diagonal/>
    </border>
    <border>
      <left style="medium">
        <color rgb="FFDDDDDD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DDDDDD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DDDDDD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DDDDDD"/>
      </bottom>
      <diagonal/>
    </border>
    <border>
      <left style="thin">
        <color rgb="FF000000"/>
      </left>
      <right style="medium">
        <color rgb="FFDDDDDD"/>
      </right>
      <top style="thin">
        <color rgb="FF000000"/>
      </top>
      <bottom style="medium">
        <color rgb="FFDDDDDD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3">
    <xf numFmtId="0" fontId="0" fillId="0" borderId="0" xfId="0"/>
    <xf numFmtId="0" fontId="3" fillId="0" borderId="0" xfId="0" applyFont="1"/>
    <xf numFmtId="164" fontId="3" fillId="5" borderId="0" xfId="0" applyNumberFormat="1" applyFont="1" applyFill="1"/>
    <xf numFmtId="0" fontId="3" fillId="5" borderId="0" xfId="0" applyFont="1" applyFill="1"/>
    <xf numFmtId="0" fontId="3" fillId="10" borderId="0" xfId="0" applyFont="1" applyFill="1"/>
    <xf numFmtId="164" fontId="3" fillId="0" borderId="0" xfId="0" applyNumberFormat="1" applyFont="1"/>
    <xf numFmtId="3" fontId="4" fillId="0" borderId="13" xfId="0" applyNumberFormat="1" applyFont="1" applyBorder="1" applyAlignment="1">
      <alignment wrapText="1"/>
    </xf>
    <xf numFmtId="3" fontId="4" fillId="0" borderId="16" xfId="0" applyNumberFormat="1" applyFont="1" applyBorder="1" applyAlignment="1">
      <alignment wrapText="1"/>
    </xf>
    <xf numFmtId="3" fontId="4" fillId="0" borderId="19" xfId="0" applyNumberFormat="1" applyFont="1" applyBorder="1" applyAlignment="1">
      <alignment horizontal="center"/>
    </xf>
    <xf numFmtId="3" fontId="4" fillId="0" borderId="20" xfId="0" applyNumberFormat="1" applyFont="1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" fontId="4" fillId="0" borderId="21" xfId="0" applyNumberFormat="1" applyFont="1" applyBorder="1" applyAlignment="1">
      <alignment horizontal="center" vertical="center" wrapText="1"/>
    </xf>
    <xf numFmtId="3" fontId="4" fillId="0" borderId="22" xfId="0" applyNumberFormat="1" applyFont="1" applyBorder="1" applyAlignment="1">
      <alignment horizontal="center" vertical="center" wrapText="1"/>
    </xf>
    <xf numFmtId="3" fontId="4" fillId="0" borderId="20" xfId="0" applyNumberFormat="1" applyFont="1" applyBorder="1" applyAlignment="1">
      <alignment horizontal="center" vertical="center" wrapText="1"/>
    </xf>
    <xf numFmtId="0" fontId="3" fillId="11" borderId="23" xfId="0" applyFont="1" applyFill="1" applyBorder="1"/>
    <xf numFmtId="165" fontId="3" fillId="0" borderId="0" xfId="2" applyNumberFormat="1" applyFont="1"/>
    <xf numFmtId="43" fontId="3" fillId="0" borderId="0" xfId="2" applyNumberFormat="1" applyFont="1"/>
    <xf numFmtId="164" fontId="3" fillId="0" borderId="0" xfId="2" applyNumberFormat="1" applyFont="1"/>
    <xf numFmtId="0" fontId="3" fillId="11" borderId="24" xfId="0" applyFont="1" applyFill="1" applyBorder="1"/>
    <xf numFmtId="0" fontId="3" fillId="11" borderId="25" xfId="0" applyFont="1" applyFill="1" applyBorder="1"/>
    <xf numFmtId="0" fontId="3" fillId="0" borderId="0" xfId="0" applyFont="1" applyAlignment="1">
      <alignment vertical="center"/>
    </xf>
    <xf numFmtId="165" fontId="4" fillId="0" borderId="0" xfId="2" applyNumberFormat="1" applyFont="1" applyAlignment="1">
      <alignment vertical="center"/>
    </xf>
    <xf numFmtId="164" fontId="3" fillId="0" borderId="0" xfId="2" applyNumberFormat="1" applyFont="1" applyAlignment="1">
      <alignment vertical="center"/>
    </xf>
    <xf numFmtId="0" fontId="3" fillId="10" borderId="0" xfId="0" applyFont="1" applyFill="1" applyAlignment="1">
      <alignment vertical="center"/>
    </xf>
    <xf numFmtId="0" fontId="5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49" fontId="3" fillId="0" borderId="0" xfId="0" applyNumberFormat="1" applyFont="1"/>
    <xf numFmtId="0" fontId="6" fillId="2" borderId="0" xfId="0" applyFont="1" applyFill="1" applyAlignment="1">
      <alignment horizontal="center" wrapText="1"/>
    </xf>
    <xf numFmtId="0" fontId="3" fillId="2" borderId="0" xfId="0" applyFont="1" applyFill="1"/>
    <xf numFmtId="0" fontId="3" fillId="0" borderId="1" xfId="0" applyFont="1" applyBorder="1"/>
    <xf numFmtId="0" fontId="3" fillId="2" borderId="1" xfId="0" applyFont="1" applyFill="1" applyBorder="1"/>
    <xf numFmtId="0" fontId="7" fillId="3" borderId="2" xfId="0" applyFont="1" applyFill="1" applyBorder="1" applyAlignment="1">
      <alignment wrapText="1"/>
    </xf>
    <xf numFmtId="0" fontId="8" fillId="3" borderId="2" xfId="1" applyFont="1" applyFill="1" applyBorder="1" applyAlignment="1">
      <alignment wrapText="1"/>
    </xf>
    <xf numFmtId="0" fontId="7" fillId="3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6" fillId="2" borderId="0" xfId="0" applyFont="1" applyFill="1" applyAlignment="1">
      <alignment wrapText="1"/>
    </xf>
    <xf numFmtId="0" fontId="3" fillId="0" borderId="2" xfId="0" applyFont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6" fillId="3" borderId="3" xfId="0" applyFont="1" applyFill="1" applyBorder="1" applyAlignment="1">
      <alignment horizontal="left" wrapText="1"/>
    </xf>
    <xf numFmtId="0" fontId="6" fillId="3" borderId="4" xfId="0" applyFont="1" applyFill="1" applyBorder="1" applyAlignment="1">
      <alignment horizontal="left" wrapText="1"/>
    </xf>
    <xf numFmtId="0" fontId="6" fillId="4" borderId="4" xfId="0" applyFont="1" applyFill="1" applyBorder="1" applyAlignment="1">
      <alignment horizontal="left" wrapText="1"/>
    </xf>
    <xf numFmtId="0" fontId="6" fillId="5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left" wrapText="1"/>
    </xf>
    <xf numFmtId="0" fontId="6" fillId="7" borderId="6" xfId="0" applyFont="1" applyFill="1" applyBorder="1" applyAlignment="1">
      <alignment horizontal="left" wrapText="1"/>
    </xf>
    <xf numFmtId="0" fontId="6" fillId="7" borderId="7" xfId="0" applyFont="1" applyFill="1" applyBorder="1" applyAlignment="1">
      <alignment horizontal="left" wrapText="1"/>
    </xf>
    <xf numFmtId="0" fontId="6" fillId="7" borderId="0" xfId="0" applyFont="1" applyFill="1" applyAlignment="1">
      <alignment wrapText="1"/>
    </xf>
    <xf numFmtId="0" fontId="6" fillId="7" borderId="8" xfId="0" applyFont="1" applyFill="1" applyBorder="1" applyAlignment="1">
      <alignment wrapText="1"/>
    </xf>
    <xf numFmtId="0" fontId="5" fillId="0" borderId="7" xfId="0" applyFont="1" applyBorder="1" applyAlignment="1">
      <alignment wrapText="1"/>
    </xf>
    <xf numFmtId="49" fontId="5" fillId="0" borderId="9" xfId="0" applyNumberFormat="1" applyFont="1" applyBorder="1" applyAlignment="1">
      <alignment horizontal="left" wrapText="1"/>
    </xf>
    <xf numFmtId="4" fontId="5" fillId="0" borderId="9" xfId="0" applyNumberFormat="1" applyFont="1" applyBorder="1" applyAlignment="1">
      <alignment horizontal="right" wrapText="1"/>
    </xf>
    <xf numFmtId="4" fontId="5" fillId="0" borderId="10" xfId="0" applyNumberFormat="1" applyFont="1" applyBorder="1" applyAlignment="1">
      <alignment horizontal="right" wrapText="1"/>
    </xf>
    <xf numFmtId="4" fontId="3" fillId="0" borderId="0" xfId="0" applyNumberFormat="1" applyFont="1"/>
    <xf numFmtId="49" fontId="5" fillId="0" borderId="11" xfId="0" applyNumberFormat="1" applyFont="1" applyBorder="1" applyAlignment="1">
      <alignment horizontal="left" wrapText="1"/>
    </xf>
    <xf numFmtId="4" fontId="5" fillId="0" borderId="11" xfId="0" applyNumberFormat="1" applyFont="1" applyBorder="1" applyAlignment="1">
      <alignment horizontal="right" wrapText="1"/>
    </xf>
    <xf numFmtId="4" fontId="5" fillId="0" borderId="12" xfId="0" applyNumberFormat="1" applyFont="1" applyBorder="1" applyAlignment="1">
      <alignment horizontal="right" wrapText="1"/>
    </xf>
    <xf numFmtId="0" fontId="9" fillId="0" borderId="0" xfId="0" applyFont="1"/>
    <xf numFmtId="0" fontId="3" fillId="8" borderId="0" xfId="0" applyFont="1" applyFill="1"/>
    <xf numFmtId="0" fontId="4" fillId="9" borderId="0" xfId="0" applyFont="1" applyFill="1" applyAlignment="1">
      <alignment horizontal="center" vertical="center" wrapText="1"/>
    </xf>
    <xf numFmtId="3" fontId="3" fillId="0" borderId="0" xfId="0" applyNumberFormat="1" applyFont="1"/>
    <xf numFmtId="0" fontId="8" fillId="0" borderId="0" xfId="1" applyFont="1"/>
    <xf numFmtId="3" fontId="5" fillId="0" borderId="9" xfId="0" applyNumberFormat="1" applyFont="1" applyBorder="1" applyAlignment="1">
      <alignment horizontal="right" wrapText="1"/>
    </xf>
    <xf numFmtId="3" fontId="5" fillId="0" borderId="11" xfId="0" applyNumberFormat="1" applyFont="1" applyBorder="1" applyAlignment="1">
      <alignment horizontal="right" wrapText="1"/>
    </xf>
    <xf numFmtId="0" fontId="10" fillId="0" borderId="0" xfId="0" applyFont="1"/>
    <xf numFmtId="3" fontId="10" fillId="0" borderId="0" xfId="0" applyNumberFormat="1" applyFont="1"/>
    <xf numFmtId="0" fontId="10" fillId="0" borderId="0" xfId="0" applyFont="1" applyAlignment="1">
      <alignment horizontal="center"/>
    </xf>
    <xf numFmtId="166" fontId="3" fillId="0" borderId="17" xfId="0" applyNumberFormat="1" applyFont="1" applyBorder="1"/>
    <xf numFmtId="166" fontId="10" fillId="0" borderId="0" xfId="0" applyNumberFormat="1" applyFont="1"/>
    <xf numFmtId="0" fontId="13" fillId="0" borderId="0" xfId="0" applyFont="1"/>
    <xf numFmtId="3" fontId="13" fillId="0" borderId="17" xfId="0" applyNumberFormat="1" applyFont="1" applyBorder="1"/>
    <xf numFmtId="166" fontId="13" fillId="0" borderId="17" xfId="0" applyNumberFormat="1" applyFont="1" applyBorder="1"/>
    <xf numFmtId="3" fontId="10" fillId="0" borderId="17" xfId="0" applyNumberFormat="1" applyFont="1" applyBorder="1"/>
    <xf numFmtId="166" fontId="10" fillId="0" borderId="17" xfId="0" applyNumberFormat="1" applyFont="1" applyBorder="1"/>
    <xf numFmtId="0" fontId="13" fillId="0" borderId="16" xfId="0" applyFont="1" applyBorder="1"/>
    <xf numFmtId="0" fontId="13" fillId="0" borderId="18" xfId="0" applyFont="1" applyBorder="1"/>
    <xf numFmtId="0" fontId="10" fillId="0" borderId="16" xfId="0" applyFont="1" applyBorder="1"/>
    <xf numFmtId="0" fontId="13" fillId="0" borderId="20" xfId="0" applyFont="1" applyBorder="1"/>
    <xf numFmtId="3" fontId="13" fillId="0" borderId="21" xfId="0" applyNumberFormat="1" applyFont="1" applyBorder="1"/>
    <xf numFmtId="166" fontId="13" fillId="0" borderId="21" xfId="0" applyNumberFormat="1" applyFont="1" applyBorder="1"/>
    <xf numFmtId="3" fontId="13" fillId="0" borderId="27" xfId="0" applyNumberFormat="1" applyFont="1" applyBorder="1"/>
    <xf numFmtId="3" fontId="10" fillId="0" borderId="27" xfId="0" applyNumberFormat="1" applyFont="1" applyBorder="1"/>
    <xf numFmtId="3" fontId="13" fillId="0" borderId="28" xfId="0" applyNumberFormat="1" applyFont="1" applyBorder="1"/>
    <xf numFmtId="0" fontId="10" fillId="0" borderId="18" xfId="0" applyFont="1" applyBorder="1"/>
    <xf numFmtId="0" fontId="13" fillId="0" borderId="22" xfId="0" applyFont="1" applyBorder="1"/>
    <xf numFmtId="0" fontId="13" fillId="0" borderId="29" xfId="0" applyFont="1" applyBorder="1"/>
    <xf numFmtId="0" fontId="13" fillId="0" borderId="30" xfId="0" applyFont="1" applyBorder="1"/>
    <xf numFmtId="3" fontId="13" fillId="0" borderId="31" xfId="0" applyNumberFormat="1" applyFont="1" applyBorder="1"/>
    <xf numFmtId="3" fontId="13" fillId="0" borderId="32" xfId="0" applyNumberFormat="1" applyFont="1" applyBorder="1"/>
    <xf numFmtId="167" fontId="14" fillId="0" borderId="17" xfId="3" applyNumberFormat="1" applyFont="1" applyFill="1" applyBorder="1" applyProtection="1"/>
    <xf numFmtId="3" fontId="13" fillId="0" borderId="18" xfId="0" applyNumberFormat="1" applyFont="1" applyBorder="1"/>
    <xf numFmtId="3" fontId="10" fillId="0" borderId="16" xfId="0" applyNumberFormat="1" applyFont="1" applyBorder="1"/>
    <xf numFmtId="3" fontId="10" fillId="0" borderId="18" xfId="0" applyNumberFormat="1" applyFont="1" applyBorder="1"/>
    <xf numFmtId="3" fontId="13" fillId="0" borderId="16" xfId="0" applyNumberFormat="1" applyFont="1" applyBorder="1"/>
    <xf numFmtId="3" fontId="13" fillId="0" borderId="20" xfId="0" applyNumberFormat="1" applyFont="1" applyBorder="1"/>
    <xf numFmtId="166" fontId="4" fillId="0" borderId="21" xfId="0" applyNumberFormat="1" applyFont="1" applyBorder="1"/>
    <xf numFmtId="167" fontId="15" fillId="0" borderId="21" xfId="3" applyNumberFormat="1" applyFont="1" applyFill="1" applyBorder="1" applyProtection="1"/>
    <xf numFmtId="3" fontId="13" fillId="0" borderId="22" xfId="0" applyNumberFormat="1" applyFont="1" applyBorder="1"/>
    <xf numFmtId="3" fontId="4" fillId="0" borderId="0" xfId="0" applyNumberFormat="1" applyFont="1"/>
    <xf numFmtId="3" fontId="3" fillId="0" borderId="17" xfId="0" applyNumberFormat="1" applyFont="1" applyBorder="1"/>
    <xf numFmtId="3" fontId="3" fillId="0" borderId="18" xfId="0" applyNumberFormat="1" applyFont="1" applyBorder="1"/>
    <xf numFmtId="3" fontId="4" fillId="0" borderId="21" xfId="0" applyNumberFormat="1" applyFont="1" applyBorder="1"/>
    <xf numFmtId="3" fontId="4" fillId="0" borderId="22" xfId="0" applyNumberFormat="1" applyFont="1" applyBorder="1"/>
    <xf numFmtId="3" fontId="3" fillId="0" borderId="0" xfId="0" applyNumberFormat="1" applyFont="1" applyAlignment="1">
      <alignment horizontal="center"/>
    </xf>
    <xf numFmtId="3" fontId="3" fillId="0" borderId="32" xfId="0" applyNumberFormat="1" applyFont="1" applyBorder="1"/>
    <xf numFmtId="166" fontId="3" fillId="0" borderId="32" xfId="0" applyNumberFormat="1" applyFont="1" applyBorder="1"/>
    <xf numFmtId="167" fontId="14" fillId="0" borderId="32" xfId="3" applyNumberFormat="1" applyFont="1" applyFill="1" applyBorder="1" applyProtection="1"/>
    <xf numFmtId="3" fontId="3" fillId="0" borderId="30" xfId="0" applyNumberFormat="1" applyFont="1" applyBorder="1"/>
    <xf numFmtId="3" fontId="4" fillId="0" borderId="22" xfId="0" applyNumberFormat="1" applyFont="1" applyBorder="1" applyAlignment="1">
      <alignment horizontal="center"/>
    </xf>
    <xf numFmtId="3" fontId="4" fillId="0" borderId="28" xfId="0" applyNumberFormat="1" applyFont="1" applyBorder="1" applyAlignment="1">
      <alignment horizontal="center"/>
    </xf>
    <xf numFmtId="3" fontId="3" fillId="0" borderId="31" xfId="0" applyNumberFormat="1" applyFont="1" applyBorder="1"/>
    <xf numFmtId="3" fontId="3" fillId="0" borderId="27" xfId="0" applyNumberFormat="1" applyFont="1" applyBorder="1"/>
    <xf numFmtId="3" fontId="4" fillId="0" borderId="28" xfId="0" applyNumberFormat="1" applyFont="1" applyBorder="1"/>
    <xf numFmtId="3" fontId="3" fillId="0" borderId="33" xfId="0" applyNumberFormat="1" applyFont="1" applyBorder="1"/>
    <xf numFmtId="3" fontId="4" fillId="0" borderId="34" xfId="0" applyNumberFormat="1" applyFont="1" applyBorder="1"/>
    <xf numFmtId="167" fontId="14" fillId="0" borderId="30" xfId="3" applyNumberFormat="1" applyFont="1" applyFill="1" applyBorder="1" applyProtection="1"/>
    <xf numFmtId="167" fontId="14" fillId="0" borderId="18" xfId="3" applyNumberFormat="1" applyFont="1" applyFill="1" applyBorder="1" applyProtection="1"/>
    <xf numFmtId="167" fontId="15" fillId="0" borderId="22" xfId="3" applyNumberFormat="1" applyFont="1" applyFill="1" applyBorder="1" applyProtection="1"/>
    <xf numFmtId="166" fontId="13" fillId="0" borderId="41" xfId="0" applyNumberFormat="1" applyFont="1" applyBorder="1"/>
    <xf numFmtId="166" fontId="13" fillId="0" borderId="42" xfId="0" applyNumberFormat="1" applyFont="1" applyBorder="1"/>
    <xf numFmtId="166" fontId="10" fillId="0" borderId="42" xfId="0" applyNumberFormat="1" applyFont="1" applyBorder="1"/>
    <xf numFmtId="166" fontId="13" fillId="0" borderId="40" xfId="0" applyNumberFormat="1" applyFont="1" applyBorder="1"/>
    <xf numFmtId="3" fontId="13" fillId="0" borderId="29" xfId="0" applyNumberFormat="1" applyFont="1" applyBorder="1"/>
    <xf numFmtId="166" fontId="13" fillId="0" borderId="32" xfId="0" applyNumberFormat="1" applyFont="1" applyBorder="1"/>
    <xf numFmtId="3" fontId="13" fillId="0" borderId="30" xfId="0" applyNumberFormat="1" applyFont="1" applyBorder="1"/>
    <xf numFmtId="0" fontId="13" fillId="0" borderId="20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13" fillId="0" borderId="28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3" fillId="0" borderId="40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3" fillId="0" borderId="26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3" fillId="0" borderId="39" xfId="0" applyFont="1" applyBorder="1" applyAlignment="1">
      <alignment horizontal="center"/>
    </xf>
    <xf numFmtId="0" fontId="11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/>
    </xf>
    <xf numFmtId="0" fontId="11" fillId="0" borderId="38" xfId="0" applyFont="1" applyFill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/>
    </xf>
    <xf numFmtId="3" fontId="4" fillId="0" borderId="18" xfId="0" applyNumberFormat="1" applyFont="1" applyBorder="1" applyAlignment="1">
      <alignment horizontal="center"/>
    </xf>
    <xf numFmtId="3" fontId="4" fillId="0" borderId="26" xfId="0" applyNumberFormat="1" applyFont="1" applyBorder="1" applyAlignment="1">
      <alignment horizontal="center"/>
    </xf>
    <xf numFmtId="3" fontId="4" fillId="0" borderId="14" xfId="0" applyNumberFormat="1" applyFont="1" applyBorder="1" applyAlignment="1">
      <alignment horizontal="center"/>
    </xf>
    <xf numFmtId="3" fontId="4" fillId="0" borderId="15" xfId="0" applyNumberFormat="1" applyFont="1" applyBorder="1" applyAlignment="1">
      <alignment horizontal="center"/>
    </xf>
    <xf numFmtId="3" fontId="4" fillId="0" borderId="27" xfId="0" applyNumberFormat="1" applyFont="1" applyBorder="1" applyAlignment="1">
      <alignment horizontal="center"/>
    </xf>
    <xf numFmtId="3" fontId="4" fillId="0" borderId="35" xfId="0" applyNumberFormat="1" applyFont="1" applyBorder="1" applyAlignment="1">
      <alignment horizontal="center" vertical="center" wrapText="1"/>
    </xf>
    <xf numFmtId="3" fontId="4" fillId="0" borderId="36" xfId="0" applyNumberFormat="1" applyFont="1" applyBorder="1" applyAlignment="1">
      <alignment horizontal="center" vertical="center" wrapText="1"/>
    </xf>
    <xf numFmtId="3" fontId="4" fillId="0" borderId="37" xfId="0" applyNumberFormat="1" applyFont="1" applyBorder="1" applyAlignment="1">
      <alignment horizontal="center" vertical="center" wrapText="1"/>
    </xf>
    <xf numFmtId="3" fontId="4" fillId="0" borderId="14" xfId="0" applyNumberFormat="1" applyFont="1" applyBorder="1" applyAlignment="1">
      <alignment horizontal="center" wrapText="1"/>
    </xf>
    <xf numFmtId="3" fontId="4" fillId="0" borderId="15" xfId="0" applyNumberFormat="1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7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3" fontId="4" fillId="0" borderId="16" xfId="0" applyNumberFormat="1" applyFont="1" applyBorder="1" applyAlignment="1">
      <alignment horizontal="center" wrapText="1"/>
    </xf>
  </cellXfs>
  <cellStyles count="4">
    <cellStyle name="Hipervínculo" xfId="1" builtinId="8"/>
    <cellStyle name="Millares" xfId="3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activeCell="D17" sqref="D17"/>
    </sheetView>
  </sheetViews>
  <sheetFormatPr baseColWidth="10" defaultRowHeight="15" x14ac:dyDescent="0.2"/>
  <cols>
    <col min="1" max="1" width="13.140625" style="64" bestFit="1" customWidth="1"/>
    <col min="2" max="2" width="63.42578125" style="64" bestFit="1" customWidth="1"/>
    <col min="3" max="3" width="18.5703125" style="64" bestFit="1" customWidth="1"/>
    <col min="4" max="4" width="21.5703125" style="64" bestFit="1" customWidth="1"/>
    <col min="5" max="5" width="18.5703125" style="64" bestFit="1" customWidth="1"/>
    <col min="6" max="6" width="10.42578125" style="64" bestFit="1" customWidth="1"/>
    <col min="7" max="7" width="15.85546875" style="64" bestFit="1" customWidth="1"/>
    <col min="8" max="8" width="10.28515625" style="64" bestFit="1" customWidth="1"/>
    <col min="9" max="9" width="18.5703125" style="64" bestFit="1" customWidth="1"/>
    <col min="10" max="16384" width="11.42578125" style="64"/>
  </cols>
  <sheetData>
    <row r="1" spans="1:9" ht="15.75" x14ac:dyDescent="0.25">
      <c r="A1" s="135" t="s">
        <v>292</v>
      </c>
      <c r="B1" s="135"/>
      <c r="C1" s="136" t="s">
        <v>295</v>
      </c>
      <c r="D1" s="136"/>
      <c r="E1" s="136"/>
      <c r="F1" s="136"/>
      <c r="G1" s="136"/>
      <c r="H1" s="136"/>
      <c r="I1" s="136"/>
    </row>
    <row r="2" spans="1:9" ht="15.75" x14ac:dyDescent="0.25">
      <c r="A2" s="135" t="s">
        <v>293</v>
      </c>
      <c r="B2" s="135"/>
      <c r="C2" s="136" t="s">
        <v>296</v>
      </c>
      <c r="D2" s="136"/>
      <c r="E2" s="136"/>
      <c r="F2" s="136"/>
      <c r="G2" s="136"/>
      <c r="H2" s="136"/>
      <c r="I2" s="136"/>
    </row>
    <row r="3" spans="1:9" ht="15.75" x14ac:dyDescent="0.25">
      <c r="C3" s="136" t="s">
        <v>294</v>
      </c>
      <c r="D3" s="136"/>
      <c r="E3" s="136"/>
      <c r="F3" s="136"/>
      <c r="G3" s="136"/>
      <c r="H3" s="136"/>
      <c r="I3" s="136"/>
    </row>
    <row r="4" spans="1:9" ht="15.75" thickBot="1" x14ac:dyDescent="0.25"/>
    <row r="5" spans="1:9" ht="15.75" x14ac:dyDescent="0.25">
      <c r="A5" s="130" t="s">
        <v>286</v>
      </c>
      <c r="B5" s="131"/>
      <c r="C5" s="132" t="s">
        <v>287</v>
      </c>
      <c r="D5" s="133"/>
      <c r="E5" s="133"/>
      <c r="F5" s="134"/>
      <c r="G5" s="130" t="s">
        <v>210</v>
      </c>
      <c r="H5" s="133"/>
      <c r="I5" s="131"/>
    </row>
    <row r="6" spans="1:9" s="66" customFormat="1" ht="16.5" thickBot="1" x14ac:dyDescent="0.3">
      <c r="A6" s="125" t="s">
        <v>288</v>
      </c>
      <c r="B6" s="126" t="s">
        <v>289</v>
      </c>
      <c r="C6" s="127" t="s">
        <v>212</v>
      </c>
      <c r="D6" s="128" t="s">
        <v>290</v>
      </c>
      <c r="E6" s="128" t="s">
        <v>214</v>
      </c>
      <c r="F6" s="129" t="s">
        <v>215</v>
      </c>
      <c r="G6" s="125" t="s">
        <v>291</v>
      </c>
      <c r="H6" s="128" t="s">
        <v>217</v>
      </c>
      <c r="I6" s="126" t="s">
        <v>317</v>
      </c>
    </row>
    <row r="7" spans="1:9" ht="15.75" x14ac:dyDescent="0.25">
      <c r="A7" s="85" t="s">
        <v>37</v>
      </c>
      <c r="B7" s="86" t="s">
        <v>38</v>
      </c>
      <c r="C7" s="87">
        <v>679162797000</v>
      </c>
      <c r="D7" s="88">
        <v>0</v>
      </c>
      <c r="E7" s="88">
        <v>679162797000</v>
      </c>
      <c r="F7" s="118">
        <f t="shared" ref="F7:F26" si="0">IF(OR(E7=0,E$7=0),0,(E7/E$7)*100)</f>
        <v>100</v>
      </c>
      <c r="G7" s="122">
        <v>1770371926.9400001</v>
      </c>
      <c r="H7" s="123">
        <f t="shared" ref="H7:H25" si="1">IF(OR(G7=0,E7=0),0,(G7/E7)*100)</f>
        <v>0.26066974439119639</v>
      </c>
      <c r="I7" s="124">
        <f>SUM(E7-G7)</f>
        <v>677392425073.06006</v>
      </c>
    </row>
    <row r="8" spans="1:9" s="69" customFormat="1" ht="15.75" x14ac:dyDescent="0.25">
      <c r="A8" s="74" t="s">
        <v>41</v>
      </c>
      <c r="B8" s="75" t="s">
        <v>42</v>
      </c>
      <c r="C8" s="80">
        <v>3014606000</v>
      </c>
      <c r="D8" s="70">
        <v>0</v>
      </c>
      <c r="E8" s="70">
        <v>3014606000</v>
      </c>
      <c r="F8" s="119">
        <f t="shared" si="0"/>
        <v>0.44387089712748207</v>
      </c>
      <c r="G8" s="93">
        <v>889995916.83999979</v>
      </c>
      <c r="H8" s="71">
        <f t="shared" si="1"/>
        <v>29.522793918674605</v>
      </c>
      <c r="I8" s="92">
        <f t="shared" ref="I8:I26" si="2">SUM(E8-G8)</f>
        <v>2124610083.1600003</v>
      </c>
    </row>
    <row r="9" spans="1:9" x14ac:dyDescent="0.2">
      <c r="A9" s="76" t="s">
        <v>44</v>
      </c>
      <c r="B9" s="83" t="s">
        <v>45</v>
      </c>
      <c r="C9" s="81">
        <v>3014606000</v>
      </c>
      <c r="D9" s="72">
        <v>0</v>
      </c>
      <c r="E9" s="72">
        <v>3014606000</v>
      </c>
      <c r="F9" s="120">
        <f t="shared" si="0"/>
        <v>0.44387089712748207</v>
      </c>
      <c r="G9" s="91">
        <v>889995916.83999979</v>
      </c>
      <c r="H9" s="73">
        <f t="shared" si="1"/>
        <v>29.522793918674605</v>
      </c>
      <c r="I9" s="92">
        <f t="shared" si="2"/>
        <v>2124610083.1600003</v>
      </c>
    </row>
    <row r="10" spans="1:9" x14ac:dyDescent="0.2">
      <c r="A10" s="76" t="s">
        <v>47</v>
      </c>
      <c r="B10" s="83" t="s">
        <v>48</v>
      </c>
      <c r="C10" s="81">
        <v>2710702942</v>
      </c>
      <c r="D10" s="72">
        <v>0</v>
      </c>
      <c r="E10" s="72">
        <v>2710702942</v>
      </c>
      <c r="F10" s="120">
        <f t="shared" si="0"/>
        <v>0.39912417964790253</v>
      </c>
      <c r="G10" s="91">
        <v>632779497.3499999</v>
      </c>
      <c r="H10" s="73">
        <f t="shared" si="1"/>
        <v>23.343741859191887</v>
      </c>
      <c r="I10" s="92">
        <f t="shared" si="2"/>
        <v>2077923444.6500001</v>
      </c>
    </row>
    <row r="11" spans="1:9" x14ac:dyDescent="0.2">
      <c r="A11" s="76" t="s">
        <v>50</v>
      </c>
      <c r="B11" s="83" t="s">
        <v>51</v>
      </c>
      <c r="C11" s="81">
        <v>60816000</v>
      </c>
      <c r="D11" s="72">
        <v>0</v>
      </c>
      <c r="E11" s="72">
        <v>60816000</v>
      </c>
      <c r="F11" s="120">
        <f t="shared" si="0"/>
        <v>8.9545540875673145E-3</v>
      </c>
      <c r="G11" s="91">
        <v>161324883.03999999</v>
      </c>
      <c r="H11" s="73">
        <f t="shared" si="1"/>
        <v>265.2671715338069</v>
      </c>
      <c r="I11" s="92">
        <f t="shared" si="2"/>
        <v>-100508883.03999999</v>
      </c>
    </row>
    <row r="12" spans="1:9" x14ac:dyDescent="0.2">
      <c r="A12" s="76" t="s">
        <v>53</v>
      </c>
      <c r="B12" s="83" t="s">
        <v>54</v>
      </c>
      <c r="C12" s="81">
        <v>60816000</v>
      </c>
      <c r="D12" s="72">
        <v>0</v>
      </c>
      <c r="E12" s="72">
        <v>60816000</v>
      </c>
      <c r="F12" s="120">
        <f t="shared" si="0"/>
        <v>8.9545540875673145E-3</v>
      </c>
      <c r="G12" s="91">
        <v>15954731</v>
      </c>
      <c r="H12" s="73">
        <f t="shared" si="1"/>
        <v>26.234430084188372</v>
      </c>
      <c r="I12" s="92">
        <f t="shared" si="2"/>
        <v>44861269</v>
      </c>
    </row>
    <row r="13" spans="1:9" x14ac:dyDescent="0.2">
      <c r="A13" s="76" t="s">
        <v>192</v>
      </c>
      <c r="B13" s="83" t="s">
        <v>193</v>
      </c>
      <c r="C13" s="81">
        <v>0</v>
      </c>
      <c r="D13" s="72">
        <v>0</v>
      </c>
      <c r="E13" s="72">
        <v>0</v>
      </c>
      <c r="F13" s="120">
        <f t="shared" si="0"/>
        <v>0</v>
      </c>
      <c r="G13" s="91">
        <v>145370152.03999999</v>
      </c>
      <c r="H13" s="73">
        <f t="shared" si="1"/>
        <v>0</v>
      </c>
      <c r="I13" s="92">
        <f t="shared" si="2"/>
        <v>-145370152.03999999</v>
      </c>
    </row>
    <row r="14" spans="1:9" x14ac:dyDescent="0.2">
      <c r="A14" s="76" t="s">
        <v>56</v>
      </c>
      <c r="B14" s="83" t="s">
        <v>57</v>
      </c>
      <c r="C14" s="81">
        <v>243087058</v>
      </c>
      <c r="D14" s="72">
        <v>0</v>
      </c>
      <c r="E14" s="72">
        <v>243087058</v>
      </c>
      <c r="F14" s="120">
        <f t="shared" si="0"/>
        <v>3.5792163392012181E-2</v>
      </c>
      <c r="G14" s="91">
        <v>95891536.450000003</v>
      </c>
      <c r="H14" s="73">
        <f t="shared" si="1"/>
        <v>39.4474050732886</v>
      </c>
      <c r="I14" s="92">
        <f t="shared" si="2"/>
        <v>147195521.55000001</v>
      </c>
    </row>
    <row r="15" spans="1:9" s="69" customFormat="1" ht="15.75" x14ac:dyDescent="0.25">
      <c r="A15" s="74" t="s">
        <v>59</v>
      </c>
      <c r="B15" s="75" t="s">
        <v>60</v>
      </c>
      <c r="C15" s="80">
        <v>671295102000</v>
      </c>
      <c r="D15" s="70">
        <v>0</v>
      </c>
      <c r="E15" s="70">
        <v>671295102000</v>
      </c>
      <c r="F15" s="119">
        <f t="shared" si="0"/>
        <v>98.841559779959496</v>
      </c>
      <c r="G15" s="93">
        <v>0</v>
      </c>
      <c r="H15" s="71">
        <f t="shared" si="1"/>
        <v>0</v>
      </c>
      <c r="I15" s="90">
        <f t="shared" si="2"/>
        <v>671295102000</v>
      </c>
    </row>
    <row r="16" spans="1:9" x14ac:dyDescent="0.2">
      <c r="A16" s="76" t="s">
        <v>62</v>
      </c>
      <c r="B16" s="83" t="s">
        <v>63</v>
      </c>
      <c r="C16" s="81">
        <v>671295102000</v>
      </c>
      <c r="D16" s="72">
        <v>0</v>
      </c>
      <c r="E16" s="72">
        <v>671295102000</v>
      </c>
      <c r="F16" s="120">
        <f t="shared" si="0"/>
        <v>98.841559779959496</v>
      </c>
      <c r="G16" s="91">
        <v>0</v>
      </c>
      <c r="H16" s="73">
        <f t="shared" si="1"/>
        <v>0</v>
      </c>
      <c r="I16" s="92">
        <f t="shared" si="2"/>
        <v>671295102000</v>
      </c>
    </row>
    <row r="17" spans="1:9" x14ac:dyDescent="0.2">
      <c r="A17" s="76" t="s">
        <v>65</v>
      </c>
      <c r="B17" s="83" t="s">
        <v>66</v>
      </c>
      <c r="C17" s="81">
        <v>671295102000</v>
      </c>
      <c r="D17" s="72">
        <v>0</v>
      </c>
      <c r="E17" s="72">
        <v>671295102000</v>
      </c>
      <c r="F17" s="120">
        <f t="shared" si="0"/>
        <v>98.841559779959496</v>
      </c>
      <c r="G17" s="91">
        <v>0</v>
      </c>
      <c r="H17" s="73">
        <f t="shared" si="1"/>
        <v>0</v>
      </c>
      <c r="I17" s="92">
        <f t="shared" si="2"/>
        <v>671295102000</v>
      </c>
    </row>
    <row r="18" spans="1:9" x14ac:dyDescent="0.2">
      <c r="A18" s="76" t="s">
        <v>68</v>
      </c>
      <c r="B18" s="83" t="s">
        <v>69</v>
      </c>
      <c r="C18" s="81">
        <v>671295102000</v>
      </c>
      <c r="D18" s="72">
        <v>0</v>
      </c>
      <c r="E18" s="72">
        <v>671295102000</v>
      </c>
      <c r="F18" s="120">
        <f t="shared" si="0"/>
        <v>98.841559779959496</v>
      </c>
      <c r="G18" s="91">
        <v>0</v>
      </c>
      <c r="H18" s="73">
        <f t="shared" si="1"/>
        <v>0</v>
      </c>
      <c r="I18" s="92">
        <f t="shared" si="2"/>
        <v>671295102000</v>
      </c>
    </row>
    <row r="19" spans="1:9" s="69" customFormat="1" ht="15.75" x14ac:dyDescent="0.25">
      <c r="A19" s="74" t="s">
        <v>71</v>
      </c>
      <c r="B19" s="75" t="s">
        <v>72</v>
      </c>
      <c r="C19" s="80">
        <v>4853089000</v>
      </c>
      <c r="D19" s="70">
        <v>0</v>
      </c>
      <c r="E19" s="70">
        <v>4853089000</v>
      </c>
      <c r="F19" s="119">
        <f t="shared" si="0"/>
        <v>0.71456932291301578</v>
      </c>
      <c r="G19" s="93">
        <v>880376010.10000002</v>
      </c>
      <c r="H19" s="71">
        <f t="shared" si="1"/>
        <v>18.140528848739432</v>
      </c>
      <c r="I19" s="90">
        <f t="shared" si="2"/>
        <v>3972712989.9000001</v>
      </c>
    </row>
    <row r="20" spans="1:9" x14ac:dyDescent="0.2">
      <c r="A20" s="76" t="s">
        <v>89</v>
      </c>
      <c r="B20" s="83" t="s">
        <v>90</v>
      </c>
      <c r="C20" s="81">
        <v>6000000</v>
      </c>
      <c r="D20" s="72">
        <v>0</v>
      </c>
      <c r="E20" s="72">
        <v>6000000</v>
      </c>
      <c r="F20" s="120">
        <f t="shared" si="0"/>
        <v>8.8344061637404445E-4</v>
      </c>
      <c r="G20" s="91">
        <v>392509404</v>
      </c>
      <c r="H20" s="73">
        <f t="shared" si="1"/>
        <v>6541.8234000000002</v>
      </c>
      <c r="I20" s="92">
        <f t="shared" si="2"/>
        <v>-386509404</v>
      </c>
    </row>
    <row r="21" spans="1:9" x14ac:dyDescent="0.2">
      <c r="A21" s="76" t="s">
        <v>92</v>
      </c>
      <c r="B21" s="83" t="s">
        <v>93</v>
      </c>
      <c r="C21" s="81">
        <v>6000000</v>
      </c>
      <c r="D21" s="72">
        <v>0</v>
      </c>
      <c r="E21" s="72">
        <v>6000000</v>
      </c>
      <c r="F21" s="120">
        <f t="shared" si="0"/>
        <v>8.8344061637404445E-4</v>
      </c>
      <c r="G21" s="91">
        <v>392509404</v>
      </c>
      <c r="H21" s="73">
        <f t="shared" si="1"/>
        <v>6541.8234000000002</v>
      </c>
      <c r="I21" s="92">
        <f t="shared" si="2"/>
        <v>-386509404</v>
      </c>
    </row>
    <row r="22" spans="1:9" x14ac:dyDescent="0.2">
      <c r="A22" s="76" t="s">
        <v>74</v>
      </c>
      <c r="B22" s="83" t="s">
        <v>75</v>
      </c>
      <c r="C22" s="81">
        <v>686360000</v>
      </c>
      <c r="D22" s="72">
        <v>0</v>
      </c>
      <c r="E22" s="72">
        <v>686360000</v>
      </c>
      <c r="F22" s="120">
        <f t="shared" si="0"/>
        <v>0.10105971690908151</v>
      </c>
      <c r="G22" s="91">
        <v>200840047.43000004</v>
      </c>
      <c r="H22" s="73">
        <f t="shared" si="1"/>
        <v>29.261618892417978</v>
      </c>
      <c r="I22" s="92">
        <f t="shared" si="2"/>
        <v>485519952.56999993</v>
      </c>
    </row>
    <row r="23" spans="1:9" x14ac:dyDescent="0.2">
      <c r="A23" s="76" t="s">
        <v>77</v>
      </c>
      <c r="B23" s="83" t="s">
        <v>78</v>
      </c>
      <c r="C23" s="81">
        <v>686360000</v>
      </c>
      <c r="D23" s="72">
        <v>0</v>
      </c>
      <c r="E23" s="72">
        <v>686360000</v>
      </c>
      <c r="F23" s="120">
        <f t="shared" si="0"/>
        <v>0.10105971690908151</v>
      </c>
      <c r="G23" s="91">
        <v>200840047.43000004</v>
      </c>
      <c r="H23" s="73">
        <f t="shared" si="1"/>
        <v>29.261618892417978</v>
      </c>
      <c r="I23" s="92">
        <f t="shared" si="2"/>
        <v>485519952.56999993</v>
      </c>
    </row>
    <row r="24" spans="1:9" x14ac:dyDescent="0.2">
      <c r="A24" s="76" t="s">
        <v>155</v>
      </c>
      <c r="B24" s="83" t="s">
        <v>156</v>
      </c>
      <c r="C24" s="81">
        <v>3552848000</v>
      </c>
      <c r="D24" s="72">
        <v>-3552848000</v>
      </c>
      <c r="E24" s="72">
        <v>0</v>
      </c>
      <c r="F24" s="120">
        <f t="shared" si="0"/>
        <v>0</v>
      </c>
      <c r="G24" s="91">
        <v>0</v>
      </c>
      <c r="H24" s="73">
        <f t="shared" si="1"/>
        <v>0</v>
      </c>
      <c r="I24" s="92">
        <f t="shared" si="2"/>
        <v>0</v>
      </c>
    </row>
    <row r="25" spans="1:9" x14ac:dyDescent="0.2">
      <c r="A25" s="76" t="s">
        <v>80</v>
      </c>
      <c r="B25" s="83" t="s">
        <v>81</v>
      </c>
      <c r="C25" s="81">
        <v>607881000</v>
      </c>
      <c r="D25" s="72">
        <v>3552848000</v>
      </c>
      <c r="E25" s="72">
        <v>4160729000</v>
      </c>
      <c r="F25" s="120">
        <f t="shared" si="0"/>
        <v>0.61262616538756021</v>
      </c>
      <c r="G25" s="91">
        <v>287026558.67000002</v>
      </c>
      <c r="H25" s="73">
        <f t="shared" si="1"/>
        <v>6.8984680009200314</v>
      </c>
      <c r="I25" s="92">
        <f t="shared" si="2"/>
        <v>3873702441.3299999</v>
      </c>
    </row>
    <row r="26" spans="1:9" s="69" customFormat="1" ht="16.5" thickBot="1" x14ac:dyDescent="0.3">
      <c r="A26" s="77" t="s">
        <v>37</v>
      </c>
      <c r="B26" s="84" t="s">
        <v>38</v>
      </c>
      <c r="C26" s="82">
        <v>679162797000</v>
      </c>
      <c r="D26" s="78">
        <v>0</v>
      </c>
      <c r="E26" s="78">
        <v>679162797000</v>
      </c>
      <c r="F26" s="121">
        <f t="shared" si="0"/>
        <v>100</v>
      </c>
      <c r="G26" s="94">
        <v>1770371926.9400001</v>
      </c>
      <c r="H26" s="79">
        <f t="shared" ref="H26" si="3">IF(OR(G26=0,E26=0),0,(G26/E26)*100)</f>
        <v>0.26066974439119639</v>
      </c>
      <c r="I26" s="97">
        <f t="shared" si="2"/>
        <v>677392425073.06006</v>
      </c>
    </row>
    <row r="27" spans="1:9" x14ac:dyDescent="0.2">
      <c r="C27" s="65"/>
      <c r="D27" s="65"/>
      <c r="E27" s="65"/>
      <c r="F27" s="68"/>
      <c r="G27" s="65"/>
      <c r="H27" s="68"/>
    </row>
  </sheetData>
  <mergeCells count="8">
    <mergeCell ref="A5:B5"/>
    <mergeCell ref="C5:F5"/>
    <mergeCell ref="A1:B1"/>
    <mergeCell ref="A2:B2"/>
    <mergeCell ref="C1:I1"/>
    <mergeCell ref="C2:I2"/>
    <mergeCell ref="C3:I3"/>
    <mergeCell ref="G5:I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1"/>
  <sheetViews>
    <sheetView showGridLines="0" workbookViewId="0">
      <selection activeCell="D23" sqref="D23"/>
    </sheetView>
  </sheetViews>
  <sheetFormatPr baseColWidth="10" defaultRowHeight="12.75" x14ac:dyDescent="0.2"/>
  <cols>
    <col min="1" max="2" width="45.7109375" style="1" bestFit="1" customWidth="1"/>
    <col min="3" max="3" width="42.85546875" style="1" bestFit="1" customWidth="1"/>
    <col min="4" max="4" width="40.5703125" style="1" bestFit="1" customWidth="1"/>
    <col min="5" max="5" width="18.28515625" style="1" bestFit="1" customWidth="1"/>
    <col min="6" max="6" width="23" style="1" hidden="1" customWidth="1"/>
    <col min="7" max="7" width="21.7109375" style="1" bestFit="1" customWidth="1"/>
    <col min="8" max="8" width="19.28515625" style="1" bestFit="1" customWidth="1"/>
    <col min="9" max="9" width="19.140625" style="1" hidden="1" customWidth="1"/>
    <col min="10" max="10" width="15.5703125" style="1" bestFit="1" customWidth="1"/>
    <col min="11" max="11" width="25.5703125" style="1" bestFit="1" customWidth="1"/>
    <col min="12" max="12" width="25.5703125" style="1" customWidth="1"/>
    <col min="13" max="13" width="21.28515625" style="1" bestFit="1" customWidth="1"/>
    <col min="14" max="14" width="32.28515625" style="1" bestFit="1" customWidth="1"/>
    <col min="15" max="15" width="39.42578125" style="1" bestFit="1" customWidth="1"/>
    <col min="16" max="16384" width="11.42578125" style="1"/>
  </cols>
  <sheetData>
    <row r="1" spans="1:21" ht="31.5" customHeight="1" x14ac:dyDescent="0.2">
      <c r="A1" s="24" t="s">
        <v>112</v>
      </c>
      <c r="B1" s="25" t="s">
        <v>1</v>
      </c>
      <c r="C1" s="26" t="s">
        <v>113</v>
      </c>
    </row>
    <row r="2" spans="1:21" ht="15" customHeight="1" x14ac:dyDescent="0.2">
      <c r="A2" s="27" t="s">
        <v>114</v>
      </c>
      <c r="B2" s="28"/>
      <c r="C2" s="26"/>
    </row>
    <row r="3" spans="1:21" x14ac:dyDescent="0.2">
      <c r="A3" s="1">
        <f>COUNTA(A11:A26)+11</f>
        <v>26</v>
      </c>
      <c r="B3" s="29"/>
    </row>
    <row r="4" spans="1:21" x14ac:dyDescent="0.2">
      <c r="A4" s="30" t="s">
        <v>115</v>
      </c>
      <c r="B4" s="31"/>
      <c r="C4" s="30"/>
    </row>
    <row r="5" spans="1:21" x14ac:dyDescent="0.2">
      <c r="A5" s="32"/>
      <c r="B5" s="32"/>
      <c r="C5" s="33" t="s">
        <v>5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21" x14ac:dyDescent="0.2">
      <c r="A6" s="35" t="s">
        <v>239</v>
      </c>
      <c r="B6" s="36"/>
      <c r="C6" s="35">
        <v>2</v>
      </c>
      <c r="F6" s="1">
        <v>2</v>
      </c>
    </row>
    <row r="7" spans="1:21" x14ac:dyDescent="0.2">
      <c r="A7" s="35" t="s">
        <v>272</v>
      </c>
      <c r="B7" s="35" t="s">
        <v>241</v>
      </c>
      <c r="C7" s="1" t="str">
        <f>MID(A8,FIND(" ",A8,15)+1,FIND(":",A8,FIND(" ",A8,15))-FIND(" ",A8,15)-1)</f>
        <v>CB-0101</v>
      </c>
      <c r="D7" s="1" t="str">
        <f>MID(B8,23,2)</f>
        <v>03</v>
      </c>
      <c r="E7" s="27" t="s">
        <v>114</v>
      </c>
      <c r="F7" s="27" t="s">
        <v>6</v>
      </c>
      <c r="G7" s="1" t="str">
        <f>MID(A8,FIND(" ",A8,14)+1,7)</f>
        <v>CB-0101</v>
      </c>
      <c r="H7" s="1" t="s">
        <v>7</v>
      </c>
    </row>
    <row r="8" spans="1:21" ht="25.5" x14ac:dyDescent="0.2">
      <c r="A8" s="35" t="s">
        <v>242</v>
      </c>
      <c r="B8" s="35" t="s">
        <v>243</v>
      </c>
      <c r="D8" s="1" t="str">
        <f>MID(A7,7,150)</f>
        <v>L TUNJUELITO.</v>
      </c>
      <c r="E8" s="1" t="s">
        <v>7</v>
      </c>
    </row>
    <row r="9" spans="1:21" x14ac:dyDescent="0.2">
      <c r="A9" s="35" t="s">
        <v>273</v>
      </c>
      <c r="B9" s="35" t="s">
        <v>245</v>
      </c>
    </row>
    <row r="10" spans="1:21" x14ac:dyDescent="0.2">
      <c r="A10" s="30"/>
      <c r="B10" s="31"/>
      <c r="C10" s="30"/>
    </row>
    <row r="11" spans="1:21" ht="13.5" thickBot="1" x14ac:dyDescent="0.25">
      <c r="A11" s="37"/>
      <c r="B11" s="38"/>
      <c r="C11" s="37"/>
    </row>
    <row r="12" spans="1:21" ht="25.5" x14ac:dyDescent="0.2">
      <c r="A12" s="39" t="s">
        <v>8</v>
      </c>
      <c r="B12" s="40" t="s">
        <v>9</v>
      </c>
      <c r="C12" s="41" t="s">
        <v>10</v>
      </c>
      <c r="D12" s="42" t="s">
        <v>11</v>
      </c>
      <c r="E12" s="43" t="s">
        <v>12</v>
      </c>
      <c r="F12" s="42" t="s">
        <v>13</v>
      </c>
      <c r="G12" s="42" t="s">
        <v>14</v>
      </c>
      <c r="H12" s="42" t="s">
        <v>15</v>
      </c>
      <c r="I12" s="42" t="s">
        <v>16</v>
      </c>
      <c r="J12" s="43" t="s">
        <v>17</v>
      </c>
      <c r="K12" s="42" t="s">
        <v>18</v>
      </c>
      <c r="L12" s="42"/>
      <c r="M12" s="43" t="s">
        <v>19</v>
      </c>
      <c r="N12" s="42" t="s">
        <v>20</v>
      </c>
      <c r="O12" s="44" t="s">
        <v>21</v>
      </c>
      <c r="P12" s="1" t="s">
        <v>22</v>
      </c>
      <c r="Q12" s="1" t="s">
        <v>23</v>
      </c>
      <c r="R12" s="1" t="s">
        <v>24</v>
      </c>
      <c r="S12" s="1" t="s">
        <v>25</v>
      </c>
      <c r="T12" s="1" t="s">
        <v>26</v>
      </c>
    </row>
    <row r="13" spans="1:21" ht="25.5" x14ac:dyDescent="0.2">
      <c r="A13" s="45" t="s">
        <v>27</v>
      </c>
      <c r="B13" s="46"/>
      <c r="C13" s="47" t="s">
        <v>28</v>
      </c>
      <c r="D13" s="47" t="s">
        <v>29</v>
      </c>
      <c r="E13" s="47" t="s">
        <v>30</v>
      </c>
      <c r="F13" s="47" t="s">
        <v>31</v>
      </c>
      <c r="G13" s="47" t="s">
        <v>32</v>
      </c>
      <c r="H13" s="47" t="s">
        <v>33</v>
      </c>
      <c r="I13" s="47" t="s">
        <v>16</v>
      </c>
      <c r="J13" s="47" t="s">
        <v>17</v>
      </c>
      <c r="K13" s="47" t="s">
        <v>34</v>
      </c>
      <c r="L13" s="47"/>
      <c r="M13" s="47" t="s">
        <v>35</v>
      </c>
      <c r="N13" s="47" t="s">
        <v>20</v>
      </c>
      <c r="O13" s="48" t="s">
        <v>21</v>
      </c>
    </row>
    <row r="14" spans="1:21" x14ac:dyDescent="0.2">
      <c r="A14" s="49" t="s">
        <v>114</v>
      </c>
      <c r="B14" s="49" t="s">
        <v>36</v>
      </c>
      <c r="C14" s="50" t="s">
        <v>37</v>
      </c>
      <c r="D14" s="50" t="s">
        <v>38</v>
      </c>
      <c r="E14" s="62">
        <v>20851818000</v>
      </c>
      <c r="F14" s="62">
        <v>0</v>
      </c>
      <c r="G14" s="62">
        <v>0</v>
      </c>
      <c r="H14" s="62">
        <v>20851818000</v>
      </c>
      <c r="I14" s="62">
        <v>6171276.0499999998</v>
      </c>
      <c r="J14" s="62">
        <v>29898724.719999999</v>
      </c>
      <c r="K14" s="51">
        <v>0.14000000000000001</v>
      </c>
      <c r="L14" s="51"/>
      <c r="M14" s="51">
        <v>20821919275.279999</v>
      </c>
      <c r="N14" s="51">
        <v>0</v>
      </c>
      <c r="O14" s="52">
        <v>29898724.719999999</v>
      </c>
      <c r="P14" s="1" t="s">
        <v>116</v>
      </c>
      <c r="Q14" s="53">
        <f>(H14-J14-M14)+(E14+G14-H14)</f>
        <v>0</v>
      </c>
      <c r="R14" s="1">
        <v>1</v>
      </c>
      <c r="S14" s="1" t="str">
        <f>MID(P14,2,1)</f>
        <v>2</v>
      </c>
      <c r="T14" s="1" t="str">
        <f>MID(P14,3,2)</f>
        <v>FD</v>
      </c>
      <c r="U14" s="1" t="str">
        <f t="shared" ref="U14:U26" si="0">IF(MID(B14,2,1)="9","´9000000000000000000000",B14)</f>
        <v>´2000000000000000000000</v>
      </c>
    </row>
    <row r="15" spans="1:21" x14ac:dyDescent="0.2">
      <c r="A15" s="49" t="s">
        <v>114</v>
      </c>
      <c r="B15" s="49" t="s">
        <v>40</v>
      </c>
      <c r="C15" s="50" t="s">
        <v>41</v>
      </c>
      <c r="D15" s="50" t="s">
        <v>42</v>
      </c>
      <c r="E15" s="62">
        <v>90000000</v>
      </c>
      <c r="F15" s="62">
        <v>0</v>
      </c>
      <c r="G15" s="62">
        <v>0</v>
      </c>
      <c r="H15" s="62">
        <v>90000000</v>
      </c>
      <c r="I15" s="62">
        <v>5765415</v>
      </c>
      <c r="J15" s="62">
        <v>20935461</v>
      </c>
      <c r="K15" s="51">
        <v>23.26</v>
      </c>
      <c r="L15" s="51"/>
      <c r="M15" s="51">
        <v>69064539</v>
      </c>
      <c r="N15" s="51">
        <v>0</v>
      </c>
      <c r="O15" s="52">
        <v>20935461</v>
      </c>
      <c r="P15" s="1" t="s">
        <v>116</v>
      </c>
      <c r="Q15" s="53">
        <f t="shared" ref="Q15:Q26" si="1">(H15-J15-M15)+(E15+G15-H15)</f>
        <v>0</v>
      </c>
      <c r="R15" s="1">
        <v>2</v>
      </c>
      <c r="S15" s="1" t="str">
        <f t="shared" ref="S15:S26" si="2">MID(P15,2,1)</f>
        <v>2</v>
      </c>
      <c r="T15" s="1" t="str">
        <f t="shared" ref="T15:T26" si="3">MID(P15,3,2)</f>
        <v>FD</v>
      </c>
      <c r="U15" s="1" t="str">
        <f t="shared" si="0"/>
        <v>´2100000000000000000000</v>
      </c>
    </row>
    <row r="16" spans="1:21" x14ac:dyDescent="0.2">
      <c r="A16" s="49" t="s">
        <v>114</v>
      </c>
      <c r="B16" s="49" t="s">
        <v>43</v>
      </c>
      <c r="C16" s="50" t="s">
        <v>44</v>
      </c>
      <c r="D16" s="50" t="s">
        <v>45</v>
      </c>
      <c r="E16" s="62">
        <v>90000000</v>
      </c>
      <c r="F16" s="62">
        <v>0</v>
      </c>
      <c r="G16" s="62">
        <v>0</v>
      </c>
      <c r="H16" s="62">
        <v>90000000</v>
      </c>
      <c r="I16" s="62">
        <v>5765415</v>
      </c>
      <c r="J16" s="62">
        <v>20935461</v>
      </c>
      <c r="K16" s="51">
        <v>23.26</v>
      </c>
      <c r="L16" s="51"/>
      <c r="M16" s="51">
        <v>69064539</v>
      </c>
      <c r="N16" s="51">
        <v>0</v>
      </c>
      <c r="O16" s="52">
        <v>20935461</v>
      </c>
      <c r="P16" s="1" t="s">
        <v>116</v>
      </c>
      <c r="Q16" s="53">
        <f t="shared" si="1"/>
        <v>0</v>
      </c>
      <c r="R16" s="1">
        <v>3</v>
      </c>
      <c r="S16" s="1" t="str">
        <f t="shared" si="2"/>
        <v>2</v>
      </c>
      <c r="T16" s="1" t="str">
        <f t="shared" si="3"/>
        <v>FD</v>
      </c>
      <c r="U16" s="1" t="str">
        <f t="shared" si="0"/>
        <v>´2120000000000000000000</v>
      </c>
    </row>
    <row r="17" spans="1:21" x14ac:dyDescent="0.2">
      <c r="A17" s="49" t="s">
        <v>114</v>
      </c>
      <c r="B17" s="49" t="s">
        <v>46</v>
      </c>
      <c r="C17" s="50" t="s">
        <v>47</v>
      </c>
      <c r="D17" s="50" t="s">
        <v>48</v>
      </c>
      <c r="E17" s="62">
        <v>87800000</v>
      </c>
      <c r="F17" s="62">
        <v>0</v>
      </c>
      <c r="G17" s="62">
        <v>0</v>
      </c>
      <c r="H17" s="62">
        <v>87800000</v>
      </c>
      <c r="I17" s="62">
        <v>5757245</v>
      </c>
      <c r="J17" s="62">
        <v>20755245</v>
      </c>
      <c r="K17" s="51">
        <v>23.63</v>
      </c>
      <c r="L17" s="51"/>
      <c r="M17" s="51">
        <v>67044755</v>
      </c>
      <c r="N17" s="51">
        <v>0</v>
      </c>
      <c r="O17" s="52">
        <v>20755245</v>
      </c>
      <c r="P17" s="1" t="s">
        <v>116</v>
      </c>
      <c r="Q17" s="53">
        <f t="shared" si="1"/>
        <v>0</v>
      </c>
      <c r="R17" s="1">
        <v>5</v>
      </c>
      <c r="S17" s="1" t="str">
        <f t="shared" si="2"/>
        <v>2</v>
      </c>
      <c r="T17" s="1" t="str">
        <f t="shared" si="3"/>
        <v>FD</v>
      </c>
      <c r="U17" s="1" t="str">
        <f t="shared" si="0"/>
        <v>´2120300000000000000000</v>
      </c>
    </row>
    <row r="18" spans="1:21" x14ac:dyDescent="0.2">
      <c r="A18" s="49" t="s">
        <v>114</v>
      </c>
      <c r="B18" s="49" t="s">
        <v>55</v>
      </c>
      <c r="C18" s="50" t="s">
        <v>56</v>
      </c>
      <c r="D18" s="50" t="s">
        <v>57</v>
      </c>
      <c r="E18" s="62">
        <v>2200000</v>
      </c>
      <c r="F18" s="62">
        <v>0</v>
      </c>
      <c r="G18" s="62">
        <v>0</v>
      </c>
      <c r="H18" s="62">
        <v>2200000</v>
      </c>
      <c r="I18" s="62">
        <v>8170</v>
      </c>
      <c r="J18" s="62">
        <v>180216</v>
      </c>
      <c r="K18" s="51">
        <v>8.19</v>
      </c>
      <c r="L18" s="51"/>
      <c r="M18" s="51">
        <v>2019784</v>
      </c>
      <c r="N18" s="51">
        <v>0</v>
      </c>
      <c r="O18" s="52">
        <v>180216</v>
      </c>
      <c r="P18" s="1" t="s">
        <v>116</v>
      </c>
      <c r="Q18" s="53">
        <f t="shared" si="1"/>
        <v>0</v>
      </c>
      <c r="R18" s="1">
        <v>5</v>
      </c>
      <c r="S18" s="1" t="str">
        <f t="shared" si="2"/>
        <v>2</v>
      </c>
      <c r="T18" s="1" t="str">
        <f t="shared" si="3"/>
        <v>FD</v>
      </c>
      <c r="U18" s="1" t="str">
        <f t="shared" si="0"/>
        <v>´2129900000000000000000</v>
      </c>
    </row>
    <row r="19" spans="1:21" x14ac:dyDescent="0.2">
      <c r="A19" s="49" t="s">
        <v>114</v>
      </c>
      <c r="B19" s="49" t="s">
        <v>58</v>
      </c>
      <c r="C19" s="50" t="s">
        <v>59</v>
      </c>
      <c r="D19" s="50" t="s">
        <v>60</v>
      </c>
      <c r="E19" s="62">
        <v>20753818000</v>
      </c>
      <c r="F19" s="62">
        <v>0</v>
      </c>
      <c r="G19" s="62">
        <v>0</v>
      </c>
      <c r="H19" s="62">
        <v>20753818000</v>
      </c>
      <c r="I19" s="62">
        <v>0</v>
      </c>
      <c r="J19" s="62">
        <v>0</v>
      </c>
      <c r="K19" s="51">
        <v>0</v>
      </c>
      <c r="L19" s="51"/>
      <c r="M19" s="51">
        <v>20753818000</v>
      </c>
      <c r="N19" s="51">
        <v>0</v>
      </c>
      <c r="O19" s="52">
        <v>0</v>
      </c>
      <c r="P19" s="1" t="s">
        <v>116</v>
      </c>
      <c r="Q19" s="53">
        <f t="shared" si="1"/>
        <v>0</v>
      </c>
      <c r="R19" s="1">
        <v>2</v>
      </c>
      <c r="S19" s="1" t="str">
        <f t="shared" si="2"/>
        <v>2</v>
      </c>
      <c r="T19" s="1" t="str">
        <f t="shared" si="3"/>
        <v>FD</v>
      </c>
      <c r="U19" s="1" t="str">
        <f t="shared" si="0"/>
        <v>´2200000000000000000000</v>
      </c>
    </row>
    <row r="20" spans="1:21" x14ac:dyDescent="0.2">
      <c r="A20" s="49" t="s">
        <v>114</v>
      </c>
      <c r="B20" s="49" t="s">
        <v>61</v>
      </c>
      <c r="C20" s="50" t="s">
        <v>62</v>
      </c>
      <c r="D20" s="50" t="s">
        <v>63</v>
      </c>
      <c r="E20" s="62">
        <v>20753818000</v>
      </c>
      <c r="F20" s="62">
        <v>0</v>
      </c>
      <c r="G20" s="62">
        <v>0</v>
      </c>
      <c r="H20" s="62">
        <v>20753818000</v>
      </c>
      <c r="I20" s="62">
        <v>0</v>
      </c>
      <c r="J20" s="62">
        <v>0</v>
      </c>
      <c r="K20" s="51">
        <v>0</v>
      </c>
      <c r="L20" s="51"/>
      <c r="M20" s="51">
        <v>20753818000</v>
      </c>
      <c r="N20" s="51">
        <v>0</v>
      </c>
      <c r="O20" s="52">
        <v>0</v>
      </c>
      <c r="P20" s="1" t="s">
        <v>116</v>
      </c>
      <c r="Q20" s="53">
        <f t="shared" si="1"/>
        <v>0</v>
      </c>
      <c r="R20" s="1">
        <v>3</v>
      </c>
      <c r="S20" s="1" t="str">
        <f t="shared" si="2"/>
        <v>2</v>
      </c>
      <c r="T20" s="1" t="str">
        <f t="shared" si="3"/>
        <v>FD</v>
      </c>
      <c r="U20" s="1" t="str">
        <f t="shared" si="0"/>
        <v>´2240000000000000000000</v>
      </c>
    </row>
    <row r="21" spans="1:21" x14ac:dyDescent="0.2">
      <c r="A21" s="49" t="s">
        <v>114</v>
      </c>
      <c r="B21" s="49" t="s">
        <v>64</v>
      </c>
      <c r="C21" s="50" t="s">
        <v>65</v>
      </c>
      <c r="D21" s="50" t="s">
        <v>66</v>
      </c>
      <c r="E21" s="62">
        <v>20753818000</v>
      </c>
      <c r="F21" s="62">
        <v>0</v>
      </c>
      <c r="G21" s="62">
        <v>0</v>
      </c>
      <c r="H21" s="62">
        <v>20753818000</v>
      </c>
      <c r="I21" s="62">
        <v>0</v>
      </c>
      <c r="J21" s="62">
        <v>0</v>
      </c>
      <c r="K21" s="51">
        <v>0</v>
      </c>
      <c r="L21" s="51"/>
      <c r="M21" s="51">
        <v>20753818000</v>
      </c>
      <c r="N21" s="51">
        <v>0</v>
      </c>
      <c r="O21" s="52">
        <v>0</v>
      </c>
      <c r="P21" s="1" t="s">
        <v>116</v>
      </c>
      <c r="Q21" s="53">
        <f t="shared" si="1"/>
        <v>0</v>
      </c>
      <c r="R21" s="1">
        <v>5</v>
      </c>
      <c r="S21" s="1" t="str">
        <f t="shared" si="2"/>
        <v>2</v>
      </c>
      <c r="T21" s="1" t="str">
        <f t="shared" si="3"/>
        <v>FD</v>
      </c>
      <c r="U21" s="1" t="str">
        <f t="shared" si="0"/>
        <v>´2240500000000000000000</v>
      </c>
    </row>
    <row r="22" spans="1:21" x14ac:dyDescent="0.2">
      <c r="A22" s="49" t="s">
        <v>114</v>
      </c>
      <c r="B22" s="49" t="s">
        <v>67</v>
      </c>
      <c r="C22" s="50" t="s">
        <v>68</v>
      </c>
      <c r="D22" s="50" t="s">
        <v>69</v>
      </c>
      <c r="E22" s="62">
        <v>20753818000</v>
      </c>
      <c r="F22" s="62">
        <v>0</v>
      </c>
      <c r="G22" s="62">
        <v>0</v>
      </c>
      <c r="H22" s="62">
        <v>20753818000</v>
      </c>
      <c r="I22" s="62">
        <v>0</v>
      </c>
      <c r="J22" s="62">
        <v>0</v>
      </c>
      <c r="K22" s="51">
        <v>0</v>
      </c>
      <c r="L22" s="51"/>
      <c r="M22" s="51">
        <v>20753818000</v>
      </c>
      <c r="N22" s="51">
        <v>0</v>
      </c>
      <c r="O22" s="52">
        <v>0</v>
      </c>
      <c r="P22" s="1" t="s">
        <v>116</v>
      </c>
      <c r="Q22" s="53">
        <f t="shared" si="1"/>
        <v>0</v>
      </c>
      <c r="R22" s="1">
        <v>7</v>
      </c>
      <c r="S22" s="1" t="str">
        <f t="shared" si="2"/>
        <v>2</v>
      </c>
      <c r="T22" s="1" t="str">
        <f t="shared" si="3"/>
        <v>FD</v>
      </c>
      <c r="U22" s="1" t="str">
        <f t="shared" si="0"/>
        <v>´2240501000000000000000</v>
      </c>
    </row>
    <row r="23" spans="1:21" x14ac:dyDescent="0.2">
      <c r="A23" s="49" t="s">
        <v>114</v>
      </c>
      <c r="B23" s="49" t="s">
        <v>70</v>
      </c>
      <c r="C23" s="50" t="s">
        <v>71</v>
      </c>
      <c r="D23" s="50" t="s">
        <v>72</v>
      </c>
      <c r="E23" s="62">
        <v>8000000</v>
      </c>
      <c r="F23" s="62">
        <v>0</v>
      </c>
      <c r="G23" s="62">
        <v>0</v>
      </c>
      <c r="H23" s="62">
        <v>8000000</v>
      </c>
      <c r="I23" s="62">
        <v>405861.05</v>
      </c>
      <c r="J23" s="62">
        <v>8963263.7200000007</v>
      </c>
      <c r="K23" s="51">
        <v>112.04</v>
      </c>
      <c r="L23" s="51"/>
      <c r="M23" s="51">
        <v>-963263.72</v>
      </c>
      <c r="N23" s="51">
        <v>0</v>
      </c>
      <c r="O23" s="52">
        <v>8963263.7200000007</v>
      </c>
      <c r="P23" s="1" t="s">
        <v>116</v>
      </c>
      <c r="Q23" s="53">
        <f t="shared" si="1"/>
        <v>-6.9849193096160889E-10</v>
      </c>
      <c r="R23" s="1">
        <v>2</v>
      </c>
      <c r="S23" s="1" t="str">
        <f t="shared" si="2"/>
        <v>2</v>
      </c>
      <c r="T23" s="1" t="str">
        <f t="shared" si="3"/>
        <v>FD</v>
      </c>
      <c r="U23" s="1" t="str">
        <f t="shared" si="0"/>
        <v>´2400000000000000000000</v>
      </c>
    </row>
    <row r="24" spans="1:21" ht="25.5" x14ac:dyDescent="0.2">
      <c r="A24" s="49" t="s">
        <v>114</v>
      </c>
      <c r="B24" s="49" t="s">
        <v>73</v>
      </c>
      <c r="C24" s="50" t="s">
        <v>74</v>
      </c>
      <c r="D24" s="50" t="s">
        <v>75</v>
      </c>
      <c r="E24" s="62">
        <v>8000000</v>
      </c>
      <c r="F24" s="62">
        <v>0</v>
      </c>
      <c r="G24" s="62">
        <v>0</v>
      </c>
      <c r="H24" s="62">
        <v>8000000</v>
      </c>
      <c r="I24" s="62">
        <v>405861.05</v>
      </c>
      <c r="J24" s="62">
        <v>625691.72</v>
      </c>
      <c r="K24" s="51">
        <v>7.82</v>
      </c>
      <c r="L24" s="51"/>
      <c r="M24" s="51">
        <v>7374308.2800000003</v>
      </c>
      <c r="N24" s="51">
        <v>0</v>
      </c>
      <c r="O24" s="52">
        <v>625691.72</v>
      </c>
      <c r="P24" s="1" t="s">
        <v>116</v>
      </c>
      <c r="Q24" s="53">
        <f t="shared" si="1"/>
        <v>0</v>
      </c>
      <c r="R24" s="1">
        <v>3</v>
      </c>
      <c r="S24" s="1" t="str">
        <f t="shared" si="2"/>
        <v>2</v>
      </c>
      <c r="T24" s="1" t="str">
        <f t="shared" si="3"/>
        <v>FD</v>
      </c>
      <c r="U24" s="1" t="str">
        <f t="shared" si="0"/>
        <v>´2430000000000000000000</v>
      </c>
    </row>
    <row r="25" spans="1:21" ht="25.5" x14ac:dyDescent="0.2">
      <c r="A25" s="49" t="s">
        <v>114</v>
      </c>
      <c r="B25" s="49" t="s">
        <v>76</v>
      </c>
      <c r="C25" s="50" t="s">
        <v>77</v>
      </c>
      <c r="D25" s="50" t="s">
        <v>117</v>
      </c>
      <c r="E25" s="62">
        <v>8000000</v>
      </c>
      <c r="F25" s="62">
        <v>0</v>
      </c>
      <c r="G25" s="62">
        <v>0</v>
      </c>
      <c r="H25" s="62">
        <v>8000000</v>
      </c>
      <c r="I25" s="62">
        <v>405861.05</v>
      </c>
      <c r="J25" s="62">
        <v>625691.72</v>
      </c>
      <c r="K25" s="51">
        <v>7.82</v>
      </c>
      <c r="L25" s="51"/>
      <c r="M25" s="51">
        <v>7374308.2800000003</v>
      </c>
      <c r="N25" s="51">
        <v>0</v>
      </c>
      <c r="O25" s="52">
        <v>625691.72</v>
      </c>
      <c r="P25" s="1" t="s">
        <v>116</v>
      </c>
      <c r="Q25" s="53">
        <f t="shared" si="1"/>
        <v>0</v>
      </c>
      <c r="R25" s="1">
        <v>5</v>
      </c>
      <c r="S25" s="1" t="str">
        <f t="shared" si="2"/>
        <v>2</v>
      </c>
      <c r="T25" s="1" t="str">
        <f t="shared" si="3"/>
        <v>FD</v>
      </c>
      <c r="U25" s="1" t="str">
        <f t="shared" si="0"/>
        <v>´2430200000000000000000</v>
      </c>
    </row>
    <row r="26" spans="1:21" ht="13.5" thickBot="1" x14ac:dyDescent="0.25">
      <c r="A26" s="49" t="s">
        <v>114</v>
      </c>
      <c r="B26" s="49" t="s">
        <v>79</v>
      </c>
      <c r="C26" s="54" t="s">
        <v>80</v>
      </c>
      <c r="D26" s="54" t="s">
        <v>118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8337572</v>
      </c>
      <c r="K26" s="55">
        <v>0</v>
      </c>
      <c r="L26" s="55"/>
      <c r="M26" s="55">
        <v>-8337572</v>
      </c>
      <c r="N26" s="55">
        <v>0</v>
      </c>
      <c r="O26" s="56">
        <v>8337572</v>
      </c>
      <c r="P26" s="1" t="s">
        <v>116</v>
      </c>
      <c r="Q26" s="53">
        <f t="shared" si="1"/>
        <v>0</v>
      </c>
      <c r="R26" s="1">
        <v>3</v>
      </c>
      <c r="S26" s="1" t="str">
        <f t="shared" si="2"/>
        <v>2</v>
      </c>
      <c r="T26" s="1" t="str">
        <f t="shared" si="3"/>
        <v>FD</v>
      </c>
      <c r="U26" s="1" t="str">
        <f t="shared" si="0"/>
        <v>´2490000000000000000000</v>
      </c>
    </row>
    <row r="27" spans="1:21" x14ac:dyDescent="0.2">
      <c r="E27" s="60"/>
      <c r="F27" s="60"/>
      <c r="G27" s="60"/>
      <c r="H27" s="60"/>
      <c r="I27" s="60"/>
      <c r="J27" s="60"/>
    </row>
    <row r="28" spans="1:21" x14ac:dyDescent="0.2">
      <c r="E28" s="60"/>
      <c r="F28" s="60"/>
      <c r="G28" s="60"/>
      <c r="H28" s="60"/>
      <c r="I28" s="60"/>
      <c r="J28" s="60"/>
    </row>
    <row r="29" spans="1:21" x14ac:dyDescent="0.2">
      <c r="E29" s="60"/>
      <c r="F29" s="60"/>
      <c r="G29" s="60"/>
      <c r="H29" s="60"/>
      <c r="I29" s="60"/>
      <c r="J29" s="60"/>
    </row>
    <row r="30" spans="1:21" x14ac:dyDescent="0.2">
      <c r="E30" s="60"/>
      <c r="F30" s="60"/>
      <c r="G30" s="60"/>
      <c r="H30" s="60"/>
      <c r="I30" s="60"/>
      <c r="J30" s="60"/>
    </row>
    <row r="31" spans="1:21" x14ac:dyDescent="0.2">
      <c r="E31" s="60"/>
      <c r="F31" s="60"/>
      <c r="G31" s="60"/>
      <c r="H31" s="60"/>
      <c r="I31" s="60"/>
      <c r="J31" s="60"/>
    </row>
    <row r="32" spans="1:21" x14ac:dyDescent="0.2">
      <c r="E32" s="60"/>
      <c r="F32" s="60"/>
      <c r="G32" s="60"/>
      <c r="H32" s="60"/>
      <c r="I32" s="60"/>
      <c r="J32" s="60"/>
    </row>
    <row r="33" spans="5:10" x14ac:dyDescent="0.2">
      <c r="E33" s="60"/>
      <c r="F33" s="60"/>
      <c r="G33" s="60"/>
      <c r="H33" s="60"/>
      <c r="I33" s="60"/>
      <c r="J33" s="60"/>
    </row>
    <row r="34" spans="5:10" x14ac:dyDescent="0.2">
      <c r="E34" s="60"/>
      <c r="F34" s="60"/>
      <c r="G34" s="60"/>
      <c r="H34" s="60"/>
      <c r="I34" s="60"/>
      <c r="J34" s="60"/>
    </row>
    <row r="35" spans="5:10" x14ac:dyDescent="0.2">
      <c r="E35" s="60"/>
      <c r="F35" s="60"/>
      <c r="G35" s="60"/>
      <c r="H35" s="60"/>
      <c r="I35" s="60"/>
      <c r="J35" s="60"/>
    </row>
    <row r="36" spans="5:10" x14ac:dyDescent="0.2">
      <c r="E36" s="60"/>
      <c r="F36" s="60"/>
      <c r="G36" s="60"/>
      <c r="H36" s="60"/>
      <c r="I36" s="60"/>
      <c r="J36" s="60"/>
    </row>
    <row r="37" spans="5:10" x14ac:dyDescent="0.2">
      <c r="E37" s="60"/>
      <c r="F37" s="60"/>
      <c r="G37" s="60"/>
      <c r="H37" s="60"/>
      <c r="I37" s="60"/>
      <c r="J37" s="60"/>
    </row>
    <row r="38" spans="5:10" x14ac:dyDescent="0.2">
      <c r="E38" s="60"/>
      <c r="F38" s="60"/>
      <c r="G38" s="60"/>
      <c r="H38" s="60"/>
      <c r="I38" s="60"/>
      <c r="J38" s="60"/>
    </row>
    <row r="39" spans="5:10" x14ac:dyDescent="0.2">
      <c r="E39" s="60"/>
      <c r="F39" s="60"/>
      <c r="G39" s="60"/>
      <c r="H39" s="60"/>
      <c r="I39" s="60"/>
      <c r="J39" s="60"/>
    </row>
    <row r="40" spans="5:10" x14ac:dyDescent="0.2">
      <c r="E40" s="60"/>
      <c r="F40" s="60"/>
      <c r="G40" s="60"/>
      <c r="H40" s="60"/>
      <c r="I40" s="60"/>
      <c r="J40" s="60"/>
    </row>
    <row r="41" spans="5:10" x14ac:dyDescent="0.2">
      <c r="E41" s="60"/>
      <c r="F41" s="60"/>
      <c r="G41" s="60"/>
      <c r="H41" s="60"/>
      <c r="I41" s="60"/>
      <c r="J41" s="60"/>
    </row>
    <row r="42" spans="5:10" x14ac:dyDescent="0.2">
      <c r="E42" s="60"/>
      <c r="F42" s="60"/>
      <c r="G42" s="60"/>
      <c r="H42" s="60"/>
      <c r="I42" s="60"/>
      <c r="J42" s="60"/>
    </row>
    <row r="43" spans="5:10" x14ac:dyDescent="0.2">
      <c r="E43" s="60"/>
      <c r="F43" s="60"/>
      <c r="G43" s="60"/>
      <c r="H43" s="60"/>
      <c r="I43" s="60"/>
      <c r="J43" s="60"/>
    </row>
    <row r="44" spans="5:10" x14ac:dyDescent="0.2">
      <c r="E44" s="60"/>
      <c r="F44" s="60"/>
      <c r="G44" s="60"/>
      <c r="H44" s="60"/>
      <c r="I44" s="60"/>
      <c r="J44" s="60"/>
    </row>
    <row r="45" spans="5:10" x14ac:dyDescent="0.2">
      <c r="E45" s="60"/>
      <c r="F45" s="60"/>
      <c r="G45" s="60"/>
      <c r="H45" s="60"/>
      <c r="I45" s="60"/>
      <c r="J45" s="60"/>
    </row>
    <row r="46" spans="5:10" x14ac:dyDescent="0.2">
      <c r="E46" s="60"/>
      <c r="F46" s="60"/>
      <c r="G46" s="60"/>
      <c r="H46" s="60"/>
      <c r="I46" s="60"/>
      <c r="J46" s="60"/>
    </row>
    <row r="47" spans="5:10" x14ac:dyDescent="0.2">
      <c r="E47" s="60"/>
      <c r="F47" s="60"/>
      <c r="G47" s="60"/>
      <c r="H47" s="60"/>
      <c r="I47" s="60"/>
      <c r="J47" s="60"/>
    </row>
    <row r="48" spans="5:10" x14ac:dyDescent="0.2">
      <c r="E48" s="60"/>
      <c r="F48" s="60"/>
      <c r="G48" s="60"/>
      <c r="H48" s="60"/>
      <c r="I48" s="60"/>
      <c r="J48" s="60"/>
    </row>
    <row r="49" spans="5:10" x14ac:dyDescent="0.2">
      <c r="E49" s="60"/>
      <c r="F49" s="60"/>
      <c r="G49" s="60"/>
      <c r="H49" s="60"/>
      <c r="I49" s="60"/>
      <c r="J49" s="60"/>
    </row>
    <row r="50" spans="5:10" x14ac:dyDescent="0.2">
      <c r="E50" s="60"/>
      <c r="F50" s="60"/>
      <c r="G50" s="60"/>
      <c r="H50" s="60"/>
      <c r="I50" s="60"/>
      <c r="J50" s="60"/>
    </row>
    <row r="51" spans="5:10" x14ac:dyDescent="0.2">
      <c r="E51" s="60"/>
      <c r="F51" s="60"/>
      <c r="G51" s="60"/>
      <c r="H51" s="60"/>
      <c r="I51" s="60"/>
      <c r="J51" s="60"/>
    </row>
  </sheetData>
  <hyperlinks>
    <hyperlink ref="C5" location="Indice!A1" display="Indice"/>
  </hyperlink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1"/>
  <sheetViews>
    <sheetView showGridLines="0" workbookViewId="0">
      <selection activeCell="D23" sqref="D23"/>
    </sheetView>
  </sheetViews>
  <sheetFormatPr baseColWidth="10" defaultRowHeight="12.75" x14ac:dyDescent="0.2"/>
  <cols>
    <col min="1" max="2" width="45.7109375" style="1" bestFit="1" customWidth="1"/>
    <col min="3" max="3" width="42.85546875" style="1" bestFit="1" customWidth="1"/>
    <col min="4" max="4" width="40.5703125" style="1" bestFit="1" customWidth="1"/>
    <col min="5" max="5" width="18.28515625" style="1" bestFit="1" customWidth="1"/>
    <col min="6" max="6" width="23" style="1" hidden="1" customWidth="1"/>
    <col min="7" max="7" width="21.7109375" style="1" bestFit="1" customWidth="1"/>
    <col min="8" max="8" width="19.28515625" style="1" bestFit="1" customWidth="1"/>
    <col min="9" max="9" width="19.140625" style="1" hidden="1" customWidth="1"/>
    <col min="10" max="10" width="15.5703125" style="1" bestFit="1" customWidth="1"/>
    <col min="11" max="11" width="25.5703125" style="1" bestFit="1" customWidth="1"/>
    <col min="12" max="12" width="25.5703125" style="1" customWidth="1"/>
    <col min="13" max="13" width="21.28515625" style="1" bestFit="1" customWidth="1"/>
    <col min="14" max="14" width="32.28515625" style="1" bestFit="1" customWidth="1"/>
    <col min="15" max="15" width="39.42578125" style="1" bestFit="1" customWidth="1"/>
    <col min="16" max="16384" width="11.42578125" style="1"/>
  </cols>
  <sheetData>
    <row r="1" spans="1:21" ht="31.5" customHeight="1" x14ac:dyDescent="0.2">
      <c r="A1" s="24" t="s">
        <v>119</v>
      </c>
      <c r="B1" s="25" t="s">
        <v>1</v>
      </c>
      <c r="C1" s="26" t="s">
        <v>120</v>
      </c>
    </row>
    <row r="2" spans="1:21" ht="15" customHeight="1" x14ac:dyDescent="0.2">
      <c r="A2" s="27" t="s">
        <v>121</v>
      </c>
      <c r="B2" s="28"/>
      <c r="C2" s="26"/>
    </row>
    <row r="3" spans="1:21" x14ac:dyDescent="0.2">
      <c r="A3" s="1">
        <f>COUNTA(A11:A28)+11</f>
        <v>28</v>
      </c>
      <c r="B3" s="29"/>
    </row>
    <row r="4" spans="1:21" x14ac:dyDescent="0.2">
      <c r="A4" s="30" t="s">
        <v>122</v>
      </c>
      <c r="B4" s="31"/>
      <c r="C4" s="30"/>
    </row>
    <row r="5" spans="1:21" x14ac:dyDescent="0.2">
      <c r="A5" s="32"/>
      <c r="B5" s="32"/>
      <c r="C5" s="33" t="s">
        <v>5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21" x14ac:dyDescent="0.2">
      <c r="A6" s="35" t="s">
        <v>239</v>
      </c>
      <c r="B6" s="36"/>
      <c r="C6" s="35">
        <v>2</v>
      </c>
      <c r="F6" s="1">
        <v>2</v>
      </c>
    </row>
    <row r="7" spans="1:21" x14ac:dyDescent="0.2">
      <c r="A7" s="35" t="s">
        <v>270</v>
      </c>
      <c r="B7" s="35" t="s">
        <v>241</v>
      </c>
      <c r="C7" s="1" t="str">
        <f>MID(A8,FIND(" ",A8,15)+1,FIND(":",A8,FIND(" ",A8,15))-FIND(" ",A8,15)-1)</f>
        <v>CB-0101</v>
      </c>
      <c r="D7" s="1" t="str">
        <f>MID(B8,23,2)</f>
        <v>03</v>
      </c>
      <c r="E7" s="27" t="s">
        <v>121</v>
      </c>
      <c r="F7" s="27" t="s">
        <v>6</v>
      </c>
      <c r="G7" s="1" t="str">
        <f>MID(A8,FIND(" ",A8,14)+1,7)</f>
        <v>CB-0101</v>
      </c>
      <c r="H7" s="1" t="s">
        <v>7</v>
      </c>
    </row>
    <row r="8" spans="1:21" ht="25.5" x14ac:dyDescent="0.2">
      <c r="A8" s="35" t="s">
        <v>242</v>
      </c>
      <c r="B8" s="35" t="s">
        <v>243</v>
      </c>
      <c r="D8" s="1" t="str">
        <f>MID(A7,7,150)</f>
        <v>L BOSA.</v>
      </c>
      <c r="E8" s="1" t="s">
        <v>7</v>
      </c>
    </row>
    <row r="9" spans="1:21" x14ac:dyDescent="0.2">
      <c r="A9" s="35" t="s">
        <v>271</v>
      </c>
      <c r="B9" s="35" t="s">
        <v>245</v>
      </c>
    </row>
    <row r="10" spans="1:21" x14ac:dyDescent="0.2">
      <c r="A10" s="30"/>
      <c r="B10" s="31"/>
      <c r="C10" s="30"/>
    </row>
    <row r="11" spans="1:21" ht="13.5" thickBot="1" x14ac:dyDescent="0.25">
      <c r="A11" s="37"/>
      <c r="B11" s="38"/>
      <c r="C11" s="37"/>
    </row>
    <row r="12" spans="1:21" ht="25.5" x14ac:dyDescent="0.2">
      <c r="A12" s="39" t="s">
        <v>8</v>
      </c>
      <c r="B12" s="40" t="s">
        <v>9</v>
      </c>
      <c r="C12" s="41" t="s">
        <v>10</v>
      </c>
      <c r="D12" s="42" t="s">
        <v>11</v>
      </c>
      <c r="E12" s="43" t="s">
        <v>12</v>
      </c>
      <c r="F12" s="42" t="s">
        <v>13</v>
      </c>
      <c r="G12" s="42" t="s">
        <v>14</v>
      </c>
      <c r="H12" s="42" t="s">
        <v>15</v>
      </c>
      <c r="I12" s="42" t="s">
        <v>16</v>
      </c>
      <c r="J12" s="43" t="s">
        <v>17</v>
      </c>
      <c r="K12" s="42" t="s">
        <v>18</v>
      </c>
      <c r="L12" s="42"/>
      <c r="M12" s="43" t="s">
        <v>19</v>
      </c>
      <c r="N12" s="42" t="s">
        <v>20</v>
      </c>
      <c r="O12" s="44" t="s">
        <v>21</v>
      </c>
      <c r="P12" s="1" t="s">
        <v>22</v>
      </c>
      <c r="Q12" s="1" t="s">
        <v>23</v>
      </c>
      <c r="R12" s="1" t="s">
        <v>24</v>
      </c>
      <c r="S12" s="1" t="s">
        <v>25</v>
      </c>
      <c r="T12" s="1" t="s">
        <v>26</v>
      </c>
    </row>
    <row r="13" spans="1:21" ht="25.5" x14ac:dyDescent="0.2">
      <c r="A13" s="45" t="s">
        <v>27</v>
      </c>
      <c r="B13" s="46"/>
      <c r="C13" s="47" t="s">
        <v>28</v>
      </c>
      <c r="D13" s="47" t="s">
        <v>29</v>
      </c>
      <c r="E13" s="47" t="s">
        <v>30</v>
      </c>
      <c r="F13" s="47" t="s">
        <v>31</v>
      </c>
      <c r="G13" s="47" t="s">
        <v>32</v>
      </c>
      <c r="H13" s="47" t="s">
        <v>33</v>
      </c>
      <c r="I13" s="47" t="s">
        <v>16</v>
      </c>
      <c r="J13" s="47" t="s">
        <v>17</v>
      </c>
      <c r="K13" s="47" t="s">
        <v>34</v>
      </c>
      <c r="L13" s="47"/>
      <c r="M13" s="47" t="s">
        <v>35</v>
      </c>
      <c r="N13" s="47" t="s">
        <v>20</v>
      </c>
      <c r="O13" s="48" t="s">
        <v>21</v>
      </c>
    </row>
    <row r="14" spans="1:21" x14ac:dyDescent="0.2">
      <c r="A14" s="49" t="s">
        <v>121</v>
      </c>
      <c r="B14" s="49" t="s">
        <v>36</v>
      </c>
      <c r="C14" s="50" t="s">
        <v>37</v>
      </c>
      <c r="D14" s="50" t="s">
        <v>38</v>
      </c>
      <c r="E14" s="62">
        <v>50847136000</v>
      </c>
      <c r="F14" s="62">
        <v>0</v>
      </c>
      <c r="G14" s="62">
        <v>0</v>
      </c>
      <c r="H14" s="62">
        <v>50847136000</v>
      </c>
      <c r="I14" s="62">
        <v>8621919.6400000006</v>
      </c>
      <c r="J14" s="62">
        <v>70842388.079999998</v>
      </c>
      <c r="K14" s="51">
        <v>0.13</v>
      </c>
      <c r="L14" s="51"/>
      <c r="M14" s="51">
        <v>50776293611.919998</v>
      </c>
      <c r="N14" s="51">
        <v>0</v>
      </c>
      <c r="O14" s="52">
        <v>70842388.079999998</v>
      </c>
      <c r="P14" s="1" t="s">
        <v>123</v>
      </c>
      <c r="Q14" s="53">
        <f>(H14-J14-M14)+(E14+G14-H14)</f>
        <v>0</v>
      </c>
      <c r="R14" s="1">
        <v>1</v>
      </c>
      <c r="S14" s="1" t="str">
        <f>MID(P14,2,1)</f>
        <v>2</v>
      </c>
      <c r="T14" s="1" t="str">
        <f>MID(P14,3,2)</f>
        <v>FD</v>
      </c>
      <c r="U14" s="1" t="str">
        <f t="shared" ref="U14:U28" si="0">IF(MID(B14,2,1)="9","´9000000000000000000000",B14)</f>
        <v>´2000000000000000000000</v>
      </c>
    </row>
    <row r="15" spans="1:21" x14ac:dyDescent="0.2">
      <c r="A15" s="49" t="s">
        <v>121</v>
      </c>
      <c r="B15" s="49" t="s">
        <v>40</v>
      </c>
      <c r="C15" s="50" t="s">
        <v>41</v>
      </c>
      <c r="D15" s="50" t="s">
        <v>42</v>
      </c>
      <c r="E15" s="62">
        <v>82000000</v>
      </c>
      <c r="F15" s="62">
        <v>0</v>
      </c>
      <c r="G15" s="62">
        <v>0</v>
      </c>
      <c r="H15" s="62">
        <v>82000000</v>
      </c>
      <c r="I15" s="62">
        <v>7635684</v>
      </c>
      <c r="J15" s="62">
        <v>18437788</v>
      </c>
      <c r="K15" s="51">
        <v>22.48</v>
      </c>
      <c r="L15" s="51"/>
      <c r="M15" s="51">
        <v>63562212</v>
      </c>
      <c r="N15" s="51">
        <v>0</v>
      </c>
      <c r="O15" s="52">
        <v>18437788</v>
      </c>
      <c r="P15" s="1" t="s">
        <v>123</v>
      </c>
      <c r="Q15" s="53">
        <f t="shared" ref="Q15:Q28" si="1">(H15-J15-M15)+(E15+G15-H15)</f>
        <v>0</v>
      </c>
      <c r="R15" s="1">
        <v>2</v>
      </c>
      <c r="S15" s="1" t="str">
        <f t="shared" ref="S15:S28" si="2">MID(P15,2,1)</f>
        <v>2</v>
      </c>
      <c r="T15" s="1" t="str">
        <f t="shared" ref="T15:T28" si="3">MID(P15,3,2)</f>
        <v>FD</v>
      </c>
      <c r="U15" s="1" t="str">
        <f t="shared" si="0"/>
        <v>´2100000000000000000000</v>
      </c>
    </row>
    <row r="16" spans="1:21" x14ac:dyDescent="0.2">
      <c r="A16" s="49" t="s">
        <v>121</v>
      </c>
      <c r="B16" s="49" t="s">
        <v>43</v>
      </c>
      <c r="C16" s="50" t="s">
        <v>44</v>
      </c>
      <c r="D16" s="50" t="s">
        <v>45</v>
      </c>
      <c r="E16" s="62">
        <v>82000000</v>
      </c>
      <c r="F16" s="62">
        <v>0</v>
      </c>
      <c r="G16" s="62">
        <v>0</v>
      </c>
      <c r="H16" s="62">
        <v>82000000</v>
      </c>
      <c r="I16" s="62">
        <v>7635684</v>
      </c>
      <c r="J16" s="62">
        <v>18437788</v>
      </c>
      <c r="K16" s="51">
        <v>22.48</v>
      </c>
      <c r="L16" s="51"/>
      <c r="M16" s="51">
        <v>63562212</v>
      </c>
      <c r="N16" s="51">
        <v>0</v>
      </c>
      <c r="O16" s="52">
        <v>18437788</v>
      </c>
      <c r="P16" s="1" t="s">
        <v>123</v>
      </c>
      <c r="Q16" s="53">
        <f t="shared" si="1"/>
        <v>0</v>
      </c>
      <c r="R16" s="1">
        <v>3</v>
      </c>
      <c r="S16" s="1" t="str">
        <f t="shared" si="2"/>
        <v>2</v>
      </c>
      <c r="T16" s="1" t="str">
        <f t="shared" si="3"/>
        <v>FD</v>
      </c>
      <c r="U16" s="1" t="str">
        <f t="shared" si="0"/>
        <v>´2120000000000000000000</v>
      </c>
    </row>
    <row r="17" spans="1:21" x14ac:dyDescent="0.2">
      <c r="A17" s="49" t="s">
        <v>121</v>
      </c>
      <c r="B17" s="49" t="s">
        <v>46</v>
      </c>
      <c r="C17" s="50" t="s">
        <v>47</v>
      </c>
      <c r="D17" s="50" t="s">
        <v>48</v>
      </c>
      <c r="E17" s="62">
        <v>80000000</v>
      </c>
      <c r="F17" s="62">
        <v>0</v>
      </c>
      <c r="G17" s="62">
        <v>0</v>
      </c>
      <c r="H17" s="62">
        <v>80000000</v>
      </c>
      <c r="I17" s="62">
        <v>7544610</v>
      </c>
      <c r="J17" s="62">
        <v>18122936</v>
      </c>
      <c r="K17" s="51">
        <v>22.65</v>
      </c>
      <c r="L17" s="51"/>
      <c r="M17" s="51">
        <v>61877064</v>
      </c>
      <c r="N17" s="51">
        <v>0</v>
      </c>
      <c r="O17" s="52">
        <v>18122936</v>
      </c>
      <c r="P17" s="1" t="s">
        <v>123</v>
      </c>
      <c r="Q17" s="53">
        <f t="shared" si="1"/>
        <v>0</v>
      </c>
      <c r="R17" s="1">
        <v>5</v>
      </c>
      <c r="S17" s="1" t="str">
        <f t="shared" si="2"/>
        <v>2</v>
      </c>
      <c r="T17" s="1" t="str">
        <f t="shared" si="3"/>
        <v>FD</v>
      </c>
      <c r="U17" s="1" t="str">
        <f t="shared" si="0"/>
        <v>´2120300000000000000000</v>
      </c>
    </row>
    <row r="18" spans="1:21" x14ac:dyDescent="0.2">
      <c r="A18" s="49" t="s">
        <v>121</v>
      </c>
      <c r="B18" s="49" t="s">
        <v>55</v>
      </c>
      <c r="C18" s="50" t="s">
        <v>56</v>
      </c>
      <c r="D18" s="50" t="s">
        <v>57</v>
      </c>
      <c r="E18" s="62">
        <v>2000000</v>
      </c>
      <c r="F18" s="62">
        <v>0</v>
      </c>
      <c r="G18" s="62">
        <v>0</v>
      </c>
      <c r="H18" s="62">
        <v>2000000</v>
      </c>
      <c r="I18" s="62">
        <v>91074</v>
      </c>
      <c r="J18" s="62">
        <v>314852</v>
      </c>
      <c r="K18" s="51">
        <v>15.74</v>
      </c>
      <c r="L18" s="51"/>
      <c r="M18" s="51">
        <v>1685148</v>
      </c>
      <c r="N18" s="51">
        <v>0</v>
      </c>
      <c r="O18" s="52">
        <v>314852</v>
      </c>
      <c r="P18" s="1" t="s">
        <v>123</v>
      </c>
      <c r="Q18" s="53">
        <f t="shared" si="1"/>
        <v>0</v>
      </c>
      <c r="R18" s="1">
        <v>5</v>
      </c>
      <c r="S18" s="1" t="str">
        <f t="shared" si="2"/>
        <v>2</v>
      </c>
      <c r="T18" s="1" t="str">
        <f t="shared" si="3"/>
        <v>FD</v>
      </c>
      <c r="U18" s="1" t="str">
        <f t="shared" si="0"/>
        <v>´2129900000000000000000</v>
      </c>
    </row>
    <row r="19" spans="1:21" x14ac:dyDescent="0.2">
      <c r="A19" s="49" t="s">
        <v>121</v>
      </c>
      <c r="B19" s="49" t="s">
        <v>58</v>
      </c>
      <c r="C19" s="50" t="s">
        <v>59</v>
      </c>
      <c r="D19" s="50" t="s">
        <v>60</v>
      </c>
      <c r="E19" s="62">
        <v>50764136000</v>
      </c>
      <c r="F19" s="62">
        <v>0</v>
      </c>
      <c r="G19" s="62">
        <v>0</v>
      </c>
      <c r="H19" s="62">
        <v>50764136000</v>
      </c>
      <c r="I19" s="62">
        <v>0</v>
      </c>
      <c r="J19" s="62">
        <v>0</v>
      </c>
      <c r="K19" s="51">
        <v>0</v>
      </c>
      <c r="L19" s="51"/>
      <c r="M19" s="51">
        <v>50764136000</v>
      </c>
      <c r="N19" s="51">
        <v>0</v>
      </c>
      <c r="O19" s="52">
        <v>0</v>
      </c>
      <c r="P19" s="1" t="s">
        <v>123</v>
      </c>
      <c r="Q19" s="53">
        <f t="shared" si="1"/>
        <v>0</v>
      </c>
      <c r="R19" s="1">
        <v>2</v>
      </c>
      <c r="S19" s="1" t="str">
        <f t="shared" si="2"/>
        <v>2</v>
      </c>
      <c r="T19" s="1" t="str">
        <f t="shared" si="3"/>
        <v>FD</v>
      </c>
      <c r="U19" s="1" t="str">
        <f t="shared" si="0"/>
        <v>´2200000000000000000000</v>
      </c>
    </row>
    <row r="20" spans="1:21" x14ac:dyDescent="0.2">
      <c r="A20" s="49" t="s">
        <v>121</v>
      </c>
      <c r="B20" s="49" t="s">
        <v>61</v>
      </c>
      <c r="C20" s="50" t="s">
        <v>62</v>
      </c>
      <c r="D20" s="50" t="s">
        <v>63</v>
      </c>
      <c r="E20" s="62">
        <v>50764136000</v>
      </c>
      <c r="F20" s="62">
        <v>0</v>
      </c>
      <c r="G20" s="62">
        <v>0</v>
      </c>
      <c r="H20" s="62">
        <v>50764136000</v>
      </c>
      <c r="I20" s="62">
        <v>0</v>
      </c>
      <c r="J20" s="62">
        <v>0</v>
      </c>
      <c r="K20" s="51">
        <v>0</v>
      </c>
      <c r="L20" s="51"/>
      <c r="M20" s="51">
        <v>50764136000</v>
      </c>
      <c r="N20" s="51">
        <v>0</v>
      </c>
      <c r="O20" s="52">
        <v>0</v>
      </c>
      <c r="P20" s="1" t="s">
        <v>123</v>
      </c>
      <c r="Q20" s="53">
        <f t="shared" si="1"/>
        <v>0</v>
      </c>
      <c r="R20" s="1">
        <v>3</v>
      </c>
      <c r="S20" s="1" t="str">
        <f t="shared" si="2"/>
        <v>2</v>
      </c>
      <c r="T20" s="1" t="str">
        <f t="shared" si="3"/>
        <v>FD</v>
      </c>
      <c r="U20" s="1" t="str">
        <f t="shared" si="0"/>
        <v>´2240000000000000000000</v>
      </c>
    </row>
    <row r="21" spans="1:21" x14ac:dyDescent="0.2">
      <c r="A21" s="49" t="s">
        <v>121</v>
      </c>
      <c r="B21" s="49" t="s">
        <v>64</v>
      </c>
      <c r="C21" s="50" t="s">
        <v>65</v>
      </c>
      <c r="D21" s="50" t="s">
        <v>66</v>
      </c>
      <c r="E21" s="62">
        <v>50764136000</v>
      </c>
      <c r="F21" s="62">
        <v>0</v>
      </c>
      <c r="G21" s="62">
        <v>0</v>
      </c>
      <c r="H21" s="62">
        <v>50764136000</v>
      </c>
      <c r="I21" s="62">
        <v>0</v>
      </c>
      <c r="J21" s="62">
        <v>0</v>
      </c>
      <c r="K21" s="51">
        <v>0</v>
      </c>
      <c r="L21" s="51"/>
      <c r="M21" s="51">
        <v>50764136000</v>
      </c>
      <c r="N21" s="51">
        <v>0</v>
      </c>
      <c r="O21" s="52">
        <v>0</v>
      </c>
      <c r="P21" s="1" t="s">
        <v>123</v>
      </c>
      <c r="Q21" s="53">
        <f t="shared" si="1"/>
        <v>0</v>
      </c>
      <c r="R21" s="1">
        <v>5</v>
      </c>
      <c r="S21" s="1" t="str">
        <f t="shared" si="2"/>
        <v>2</v>
      </c>
      <c r="T21" s="1" t="str">
        <f t="shared" si="3"/>
        <v>FD</v>
      </c>
      <c r="U21" s="1" t="str">
        <f t="shared" si="0"/>
        <v>´2240500000000000000000</v>
      </c>
    </row>
    <row r="22" spans="1:21" x14ac:dyDescent="0.2">
      <c r="A22" s="49" t="s">
        <v>121</v>
      </c>
      <c r="B22" s="49" t="s">
        <v>67</v>
      </c>
      <c r="C22" s="50" t="s">
        <v>68</v>
      </c>
      <c r="D22" s="50" t="s">
        <v>69</v>
      </c>
      <c r="E22" s="62">
        <v>50764136000</v>
      </c>
      <c r="F22" s="62">
        <v>0</v>
      </c>
      <c r="G22" s="62">
        <v>0</v>
      </c>
      <c r="H22" s="62">
        <v>50764136000</v>
      </c>
      <c r="I22" s="62">
        <v>0</v>
      </c>
      <c r="J22" s="62">
        <v>0</v>
      </c>
      <c r="K22" s="51">
        <v>0</v>
      </c>
      <c r="L22" s="51"/>
      <c r="M22" s="51">
        <v>50764136000</v>
      </c>
      <c r="N22" s="51">
        <v>0</v>
      </c>
      <c r="O22" s="52">
        <v>0</v>
      </c>
      <c r="P22" s="1" t="s">
        <v>123</v>
      </c>
      <c r="Q22" s="53">
        <f t="shared" si="1"/>
        <v>0</v>
      </c>
      <c r="R22" s="1">
        <v>7</v>
      </c>
      <c r="S22" s="1" t="str">
        <f t="shared" si="2"/>
        <v>2</v>
      </c>
      <c r="T22" s="1" t="str">
        <f t="shared" si="3"/>
        <v>FD</v>
      </c>
      <c r="U22" s="1" t="str">
        <f t="shared" si="0"/>
        <v>´2240501000000000000000</v>
      </c>
    </row>
    <row r="23" spans="1:21" x14ac:dyDescent="0.2">
      <c r="A23" s="49" t="s">
        <v>121</v>
      </c>
      <c r="B23" s="49" t="s">
        <v>70</v>
      </c>
      <c r="C23" s="50" t="s">
        <v>71</v>
      </c>
      <c r="D23" s="50" t="s">
        <v>72</v>
      </c>
      <c r="E23" s="62">
        <v>1000000</v>
      </c>
      <c r="F23" s="62">
        <v>0</v>
      </c>
      <c r="G23" s="62">
        <v>0</v>
      </c>
      <c r="H23" s="62">
        <v>1000000</v>
      </c>
      <c r="I23" s="62">
        <v>986235.64</v>
      </c>
      <c r="J23" s="62">
        <v>52404600.079999998</v>
      </c>
      <c r="K23" s="51">
        <v>5240.46</v>
      </c>
      <c r="L23" s="51"/>
      <c r="M23" s="51">
        <v>-51404600.079999998</v>
      </c>
      <c r="N23" s="51">
        <v>0</v>
      </c>
      <c r="O23" s="52">
        <v>52404600.079999998</v>
      </c>
      <c r="P23" s="1" t="s">
        <v>123</v>
      </c>
      <c r="Q23" s="53">
        <f t="shared" si="1"/>
        <v>0</v>
      </c>
      <c r="R23" s="1">
        <v>2</v>
      </c>
      <c r="S23" s="1" t="str">
        <f t="shared" si="2"/>
        <v>2</v>
      </c>
      <c r="T23" s="1" t="str">
        <f t="shared" si="3"/>
        <v>FD</v>
      </c>
      <c r="U23" s="1" t="str">
        <f t="shared" si="0"/>
        <v>´2400000000000000000000</v>
      </c>
    </row>
    <row r="24" spans="1:21" x14ac:dyDescent="0.2">
      <c r="A24" s="49" t="s">
        <v>121</v>
      </c>
      <c r="B24" s="49" t="s">
        <v>88</v>
      </c>
      <c r="C24" s="50" t="s">
        <v>89</v>
      </c>
      <c r="D24" s="50" t="s">
        <v>90</v>
      </c>
      <c r="E24" s="62">
        <v>1000000</v>
      </c>
      <c r="F24" s="62">
        <v>0</v>
      </c>
      <c r="G24" s="62">
        <v>0</v>
      </c>
      <c r="H24" s="62">
        <v>1000000</v>
      </c>
      <c r="I24" s="62">
        <v>0</v>
      </c>
      <c r="J24" s="62">
        <v>0</v>
      </c>
      <c r="K24" s="51">
        <v>0</v>
      </c>
      <c r="L24" s="51"/>
      <c r="M24" s="51">
        <v>1000000</v>
      </c>
      <c r="N24" s="51">
        <v>0</v>
      </c>
      <c r="O24" s="52">
        <v>0</v>
      </c>
      <c r="P24" s="1" t="s">
        <v>123</v>
      </c>
      <c r="Q24" s="53">
        <f t="shared" si="1"/>
        <v>0</v>
      </c>
      <c r="R24" s="1">
        <v>3</v>
      </c>
      <c r="S24" s="1" t="str">
        <f t="shared" si="2"/>
        <v>2</v>
      </c>
      <c r="T24" s="1" t="str">
        <f t="shared" si="3"/>
        <v>FD</v>
      </c>
      <c r="U24" s="1" t="str">
        <f t="shared" si="0"/>
        <v>´2410000000000000000000</v>
      </c>
    </row>
    <row r="25" spans="1:21" x14ac:dyDescent="0.2">
      <c r="A25" s="49" t="s">
        <v>121</v>
      </c>
      <c r="B25" s="49" t="s">
        <v>91</v>
      </c>
      <c r="C25" s="50" t="s">
        <v>92</v>
      </c>
      <c r="D25" s="50" t="s">
        <v>93</v>
      </c>
      <c r="E25" s="62">
        <v>1000000</v>
      </c>
      <c r="F25" s="62">
        <v>0</v>
      </c>
      <c r="G25" s="62">
        <v>0</v>
      </c>
      <c r="H25" s="62">
        <v>1000000</v>
      </c>
      <c r="I25" s="62">
        <v>0</v>
      </c>
      <c r="J25" s="62">
        <v>0</v>
      </c>
      <c r="K25" s="51">
        <v>0</v>
      </c>
      <c r="L25" s="51"/>
      <c r="M25" s="51">
        <v>1000000</v>
      </c>
      <c r="N25" s="51">
        <v>0</v>
      </c>
      <c r="O25" s="52">
        <v>0</v>
      </c>
      <c r="P25" s="1" t="s">
        <v>123</v>
      </c>
      <c r="Q25" s="53">
        <f t="shared" si="1"/>
        <v>0</v>
      </c>
      <c r="R25" s="1">
        <v>5</v>
      </c>
      <c r="S25" s="1" t="str">
        <f t="shared" si="2"/>
        <v>2</v>
      </c>
      <c r="T25" s="1" t="str">
        <f t="shared" si="3"/>
        <v>FD</v>
      </c>
      <c r="U25" s="1" t="str">
        <f t="shared" si="0"/>
        <v>´2410300000000000000000</v>
      </c>
    </row>
    <row r="26" spans="1:21" ht="25.5" x14ac:dyDescent="0.2">
      <c r="A26" s="49" t="s">
        <v>121</v>
      </c>
      <c r="B26" s="49" t="s">
        <v>73</v>
      </c>
      <c r="C26" s="50" t="s">
        <v>74</v>
      </c>
      <c r="D26" s="50" t="s">
        <v>75</v>
      </c>
      <c r="E26" s="62">
        <v>0</v>
      </c>
      <c r="F26" s="62">
        <v>0</v>
      </c>
      <c r="G26" s="62">
        <v>0</v>
      </c>
      <c r="H26" s="62">
        <v>0</v>
      </c>
      <c r="I26" s="62">
        <v>986235.64</v>
      </c>
      <c r="J26" s="62">
        <v>2415758.08</v>
      </c>
      <c r="K26" s="51">
        <v>0</v>
      </c>
      <c r="L26" s="51"/>
      <c r="M26" s="51">
        <v>-2415758.08</v>
      </c>
      <c r="N26" s="51">
        <v>0</v>
      </c>
      <c r="O26" s="52">
        <v>2415758.08</v>
      </c>
      <c r="P26" s="1" t="s">
        <v>123</v>
      </c>
      <c r="Q26" s="53">
        <f t="shared" si="1"/>
        <v>0</v>
      </c>
      <c r="R26" s="1">
        <v>3</v>
      </c>
      <c r="S26" s="1" t="str">
        <f t="shared" si="2"/>
        <v>2</v>
      </c>
      <c r="T26" s="1" t="str">
        <f t="shared" si="3"/>
        <v>FD</v>
      </c>
      <c r="U26" s="1" t="str">
        <f t="shared" si="0"/>
        <v>´2430000000000000000000</v>
      </c>
    </row>
    <row r="27" spans="1:21" ht="25.5" x14ac:dyDescent="0.2">
      <c r="A27" s="49" t="s">
        <v>121</v>
      </c>
      <c r="B27" s="49" t="s">
        <v>76</v>
      </c>
      <c r="C27" s="50" t="s">
        <v>77</v>
      </c>
      <c r="D27" s="50" t="s">
        <v>117</v>
      </c>
      <c r="E27" s="62">
        <v>0</v>
      </c>
      <c r="F27" s="62">
        <v>0</v>
      </c>
      <c r="G27" s="62">
        <v>0</v>
      </c>
      <c r="H27" s="62">
        <v>0</v>
      </c>
      <c r="I27" s="62">
        <v>986235.64</v>
      </c>
      <c r="J27" s="62">
        <v>2415758.08</v>
      </c>
      <c r="K27" s="51">
        <v>0</v>
      </c>
      <c r="L27" s="51"/>
      <c r="M27" s="51">
        <v>-2415758.08</v>
      </c>
      <c r="N27" s="51">
        <v>0</v>
      </c>
      <c r="O27" s="52">
        <v>2415758.08</v>
      </c>
      <c r="P27" s="1" t="s">
        <v>123</v>
      </c>
      <c r="Q27" s="53">
        <f t="shared" si="1"/>
        <v>0</v>
      </c>
      <c r="R27" s="1">
        <v>5</v>
      </c>
      <c r="S27" s="1" t="str">
        <f t="shared" si="2"/>
        <v>2</v>
      </c>
      <c r="T27" s="1" t="str">
        <f t="shared" si="3"/>
        <v>FD</v>
      </c>
      <c r="U27" s="1" t="str">
        <f t="shared" si="0"/>
        <v>´2430200000000000000000</v>
      </c>
    </row>
    <row r="28" spans="1:21" ht="13.5" thickBot="1" x14ac:dyDescent="0.25">
      <c r="A28" s="49" t="s">
        <v>121</v>
      </c>
      <c r="B28" s="49" t="s">
        <v>79</v>
      </c>
      <c r="C28" s="54" t="s">
        <v>80</v>
      </c>
      <c r="D28" s="54" t="s">
        <v>124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49988842</v>
      </c>
      <c r="K28" s="55">
        <v>0</v>
      </c>
      <c r="L28" s="55"/>
      <c r="M28" s="55">
        <v>-49988842</v>
      </c>
      <c r="N28" s="55">
        <v>0</v>
      </c>
      <c r="O28" s="56">
        <v>49988842</v>
      </c>
      <c r="P28" s="1" t="s">
        <v>123</v>
      </c>
      <c r="Q28" s="53">
        <f t="shared" si="1"/>
        <v>0</v>
      </c>
      <c r="R28" s="1">
        <v>3</v>
      </c>
      <c r="S28" s="1" t="str">
        <f t="shared" si="2"/>
        <v>2</v>
      </c>
      <c r="T28" s="1" t="str">
        <f t="shared" si="3"/>
        <v>FD</v>
      </c>
      <c r="U28" s="1" t="str">
        <f t="shared" si="0"/>
        <v>´2490000000000000000000</v>
      </c>
    </row>
    <row r="29" spans="1:21" x14ac:dyDescent="0.2">
      <c r="E29" s="60"/>
      <c r="F29" s="60"/>
      <c r="G29" s="60"/>
      <c r="H29" s="60"/>
      <c r="I29" s="60"/>
      <c r="J29" s="60"/>
    </row>
    <row r="30" spans="1:21" x14ac:dyDescent="0.2">
      <c r="E30" s="60"/>
      <c r="F30" s="60"/>
      <c r="G30" s="60"/>
      <c r="H30" s="60"/>
      <c r="I30" s="60"/>
      <c r="J30" s="60"/>
    </row>
    <row r="31" spans="1:21" x14ac:dyDescent="0.2">
      <c r="E31" s="60"/>
      <c r="F31" s="60"/>
      <c r="G31" s="60"/>
      <c r="H31" s="60"/>
      <c r="I31" s="60"/>
      <c r="J31" s="60"/>
    </row>
    <row r="32" spans="1:21" x14ac:dyDescent="0.2">
      <c r="E32" s="60"/>
      <c r="F32" s="60"/>
      <c r="G32" s="60"/>
      <c r="H32" s="60"/>
      <c r="I32" s="60"/>
      <c r="J32" s="60"/>
    </row>
    <row r="33" spans="5:10" x14ac:dyDescent="0.2">
      <c r="E33" s="60"/>
      <c r="F33" s="60"/>
      <c r="G33" s="60"/>
      <c r="H33" s="60"/>
      <c r="I33" s="60"/>
      <c r="J33" s="60"/>
    </row>
    <row r="34" spans="5:10" x14ac:dyDescent="0.2">
      <c r="E34" s="60"/>
      <c r="F34" s="60"/>
      <c r="G34" s="60"/>
      <c r="H34" s="60"/>
      <c r="I34" s="60"/>
      <c r="J34" s="60"/>
    </row>
    <row r="35" spans="5:10" x14ac:dyDescent="0.2">
      <c r="E35" s="60"/>
      <c r="F35" s="60"/>
      <c r="G35" s="60"/>
      <c r="H35" s="60"/>
      <c r="I35" s="60"/>
      <c r="J35" s="60"/>
    </row>
    <row r="36" spans="5:10" x14ac:dyDescent="0.2">
      <c r="E36" s="60"/>
      <c r="F36" s="60"/>
      <c r="G36" s="60"/>
      <c r="H36" s="60"/>
      <c r="I36" s="60"/>
      <c r="J36" s="60"/>
    </row>
    <row r="37" spans="5:10" x14ac:dyDescent="0.2">
      <c r="E37" s="60"/>
      <c r="F37" s="60"/>
      <c r="G37" s="60"/>
      <c r="H37" s="60"/>
      <c r="I37" s="60"/>
      <c r="J37" s="60"/>
    </row>
    <row r="38" spans="5:10" x14ac:dyDescent="0.2">
      <c r="E38" s="60"/>
      <c r="F38" s="60"/>
      <c r="G38" s="60"/>
      <c r="H38" s="60"/>
      <c r="I38" s="60"/>
      <c r="J38" s="60"/>
    </row>
    <row r="39" spans="5:10" x14ac:dyDescent="0.2">
      <c r="E39" s="60"/>
      <c r="F39" s="60"/>
      <c r="G39" s="60"/>
      <c r="H39" s="60"/>
      <c r="I39" s="60"/>
      <c r="J39" s="60"/>
    </row>
    <row r="40" spans="5:10" x14ac:dyDescent="0.2">
      <c r="E40" s="60"/>
      <c r="F40" s="60"/>
      <c r="G40" s="60"/>
      <c r="H40" s="60"/>
      <c r="I40" s="60"/>
      <c r="J40" s="60"/>
    </row>
    <row r="41" spans="5:10" x14ac:dyDescent="0.2">
      <c r="E41" s="60"/>
      <c r="F41" s="60"/>
      <c r="G41" s="60"/>
      <c r="H41" s="60"/>
      <c r="I41" s="60"/>
      <c r="J41" s="60"/>
    </row>
    <row r="42" spans="5:10" x14ac:dyDescent="0.2">
      <c r="E42" s="60"/>
      <c r="F42" s="60"/>
      <c r="G42" s="60"/>
      <c r="H42" s="60"/>
      <c r="I42" s="60"/>
      <c r="J42" s="60"/>
    </row>
    <row r="43" spans="5:10" x14ac:dyDescent="0.2">
      <c r="E43" s="60"/>
      <c r="F43" s="60"/>
      <c r="G43" s="60"/>
      <c r="H43" s="60"/>
      <c r="I43" s="60"/>
      <c r="J43" s="60"/>
    </row>
    <row r="44" spans="5:10" x14ac:dyDescent="0.2">
      <c r="E44" s="60"/>
      <c r="F44" s="60"/>
      <c r="G44" s="60"/>
      <c r="H44" s="60"/>
      <c r="I44" s="60"/>
      <c r="J44" s="60"/>
    </row>
    <row r="45" spans="5:10" x14ac:dyDescent="0.2">
      <c r="E45" s="60"/>
      <c r="F45" s="60"/>
      <c r="G45" s="60"/>
      <c r="H45" s="60"/>
      <c r="I45" s="60"/>
      <c r="J45" s="60"/>
    </row>
    <row r="46" spans="5:10" x14ac:dyDescent="0.2">
      <c r="E46" s="60"/>
      <c r="F46" s="60"/>
      <c r="G46" s="60"/>
      <c r="H46" s="60"/>
      <c r="I46" s="60"/>
      <c r="J46" s="60"/>
    </row>
    <row r="47" spans="5:10" x14ac:dyDescent="0.2">
      <c r="E47" s="60"/>
      <c r="F47" s="60"/>
      <c r="G47" s="60"/>
      <c r="H47" s="60"/>
      <c r="I47" s="60"/>
      <c r="J47" s="60"/>
    </row>
    <row r="48" spans="5:10" x14ac:dyDescent="0.2">
      <c r="E48" s="60"/>
      <c r="F48" s="60"/>
      <c r="G48" s="60"/>
      <c r="H48" s="60"/>
      <c r="I48" s="60"/>
      <c r="J48" s="60"/>
    </row>
    <row r="49" spans="5:10" x14ac:dyDescent="0.2">
      <c r="E49" s="60"/>
      <c r="F49" s="60"/>
      <c r="G49" s="60"/>
      <c r="H49" s="60"/>
      <c r="I49" s="60"/>
      <c r="J49" s="60"/>
    </row>
    <row r="50" spans="5:10" x14ac:dyDescent="0.2">
      <c r="E50" s="60"/>
      <c r="F50" s="60"/>
      <c r="G50" s="60"/>
      <c r="H50" s="60"/>
      <c r="I50" s="60"/>
      <c r="J50" s="60"/>
    </row>
    <row r="51" spans="5:10" x14ac:dyDescent="0.2">
      <c r="E51" s="60"/>
      <c r="F51" s="60"/>
      <c r="G51" s="60"/>
      <c r="H51" s="60"/>
      <c r="I51" s="60"/>
      <c r="J51" s="60"/>
    </row>
  </sheetData>
  <hyperlinks>
    <hyperlink ref="C5" location="Indice!A1" display="Indice"/>
  </hyperlink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1"/>
  <sheetViews>
    <sheetView showGridLines="0" workbookViewId="0">
      <selection activeCell="D23" sqref="D23"/>
    </sheetView>
  </sheetViews>
  <sheetFormatPr baseColWidth="10" defaultRowHeight="12.75" x14ac:dyDescent="0.2"/>
  <cols>
    <col min="1" max="2" width="45.7109375" style="1" bestFit="1" customWidth="1"/>
    <col min="3" max="3" width="42.85546875" style="1" bestFit="1" customWidth="1"/>
    <col min="4" max="4" width="38.85546875" style="1" bestFit="1" customWidth="1"/>
    <col min="5" max="5" width="18.28515625" style="1" bestFit="1" customWidth="1"/>
    <col min="6" max="6" width="23" style="1" hidden="1" customWidth="1"/>
    <col min="7" max="7" width="21.7109375" style="1" bestFit="1" customWidth="1"/>
    <col min="8" max="8" width="19.28515625" style="1" bestFit="1" customWidth="1"/>
    <col min="9" max="9" width="19.140625" style="1" hidden="1" customWidth="1"/>
    <col min="10" max="10" width="15.5703125" style="1" bestFit="1" customWidth="1"/>
    <col min="11" max="11" width="25.5703125" style="1" bestFit="1" customWidth="1"/>
    <col min="12" max="12" width="25.5703125" style="1" customWidth="1"/>
    <col min="13" max="13" width="21.28515625" style="1" bestFit="1" customWidth="1"/>
    <col min="14" max="14" width="32.28515625" style="1" bestFit="1" customWidth="1"/>
    <col min="15" max="15" width="39.42578125" style="1" bestFit="1" customWidth="1"/>
    <col min="16" max="16384" width="11.42578125" style="1"/>
  </cols>
  <sheetData>
    <row r="1" spans="1:21" ht="31.5" customHeight="1" x14ac:dyDescent="0.2">
      <c r="A1" s="24" t="s">
        <v>125</v>
      </c>
      <c r="B1" s="25" t="s">
        <v>1</v>
      </c>
      <c r="C1" s="26" t="s">
        <v>126</v>
      </c>
    </row>
    <row r="2" spans="1:21" ht="15" customHeight="1" x14ac:dyDescent="0.2">
      <c r="A2" s="27" t="s">
        <v>127</v>
      </c>
      <c r="B2" s="28"/>
      <c r="C2" s="26"/>
    </row>
    <row r="3" spans="1:21" x14ac:dyDescent="0.2">
      <c r="A3" s="1">
        <f>COUNTA(A11:A26)+11</f>
        <v>26</v>
      </c>
      <c r="B3" s="29"/>
    </row>
    <row r="4" spans="1:21" x14ac:dyDescent="0.2">
      <c r="A4" s="30" t="s">
        <v>128</v>
      </c>
      <c r="B4" s="31"/>
      <c r="C4" s="30"/>
    </row>
    <row r="5" spans="1:21" x14ac:dyDescent="0.2">
      <c r="A5" s="32"/>
      <c r="B5" s="32"/>
      <c r="C5" s="33" t="s">
        <v>5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21" x14ac:dyDescent="0.2">
      <c r="A6" s="35" t="s">
        <v>239</v>
      </c>
      <c r="B6" s="36"/>
      <c r="C6" s="35">
        <v>2</v>
      </c>
      <c r="F6" s="1">
        <v>2</v>
      </c>
    </row>
    <row r="7" spans="1:21" x14ac:dyDescent="0.2">
      <c r="A7" s="35" t="s">
        <v>268</v>
      </c>
      <c r="B7" s="35" t="s">
        <v>241</v>
      </c>
      <c r="C7" s="1" t="str">
        <f>MID(A8,FIND(" ",A8,15)+1,FIND(":",A8,FIND(" ",A8,15))-FIND(" ",A8,15)-1)</f>
        <v>CB-0101</v>
      </c>
      <c r="D7" s="1" t="str">
        <f>MID(B8,23,2)</f>
        <v>03</v>
      </c>
      <c r="E7" s="27" t="s">
        <v>127</v>
      </c>
      <c r="F7" s="27" t="s">
        <v>6</v>
      </c>
      <c r="G7" s="1" t="str">
        <f>MID(A8,FIND(" ",A8,14)+1,7)</f>
        <v>CB-0101</v>
      </c>
      <c r="H7" s="1" t="s">
        <v>7</v>
      </c>
    </row>
    <row r="8" spans="1:21" ht="25.5" x14ac:dyDescent="0.2">
      <c r="A8" s="35" t="s">
        <v>242</v>
      </c>
      <c r="B8" s="35" t="s">
        <v>243</v>
      </c>
      <c r="D8" s="1" t="str">
        <f>MID(A7,7,150)</f>
        <v>L KENNEDY.</v>
      </c>
      <c r="E8" s="1" t="s">
        <v>7</v>
      </c>
    </row>
    <row r="9" spans="1:21" x14ac:dyDescent="0.2">
      <c r="A9" s="35" t="s">
        <v>269</v>
      </c>
      <c r="B9" s="35" t="s">
        <v>245</v>
      </c>
    </row>
    <row r="10" spans="1:21" x14ac:dyDescent="0.2">
      <c r="A10" s="30"/>
      <c r="B10" s="31"/>
      <c r="C10" s="30"/>
    </row>
    <row r="11" spans="1:21" ht="13.5" thickBot="1" x14ac:dyDescent="0.25">
      <c r="A11" s="37"/>
      <c r="B11" s="38"/>
      <c r="C11" s="37"/>
    </row>
    <row r="12" spans="1:21" ht="25.5" x14ac:dyDescent="0.2">
      <c r="A12" s="39" t="s">
        <v>8</v>
      </c>
      <c r="B12" s="40" t="s">
        <v>9</v>
      </c>
      <c r="C12" s="41" t="s">
        <v>10</v>
      </c>
      <c r="D12" s="42" t="s">
        <v>11</v>
      </c>
      <c r="E12" s="43" t="s">
        <v>12</v>
      </c>
      <c r="F12" s="42" t="s">
        <v>13</v>
      </c>
      <c r="G12" s="42" t="s">
        <v>14</v>
      </c>
      <c r="H12" s="42" t="s">
        <v>15</v>
      </c>
      <c r="I12" s="42" t="s">
        <v>16</v>
      </c>
      <c r="J12" s="43" t="s">
        <v>17</v>
      </c>
      <c r="K12" s="42" t="s">
        <v>18</v>
      </c>
      <c r="L12" s="42"/>
      <c r="M12" s="43" t="s">
        <v>19</v>
      </c>
      <c r="N12" s="42" t="s">
        <v>20</v>
      </c>
      <c r="O12" s="44" t="s">
        <v>21</v>
      </c>
      <c r="P12" s="1" t="s">
        <v>22</v>
      </c>
      <c r="Q12" s="1" t="s">
        <v>23</v>
      </c>
      <c r="R12" s="1" t="s">
        <v>24</v>
      </c>
      <c r="S12" s="1" t="s">
        <v>25</v>
      </c>
      <c r="T12" s="1" t="s">
        <v>26</v>
      </c>
    </row>
    <row r="13" spans="1:21" ht="25.5" x14ac:dyDescent="0.2">
      <c r="A13" s="45" t="s">
        <v>27</v>
      </c>
      <c r="B13" s="46"/>
      <c r="C13" s="47" t="s">
        <v>28</v>
      </c>
      <c r="D13" s="47" t="s">
        <v>29</v>
      </c>
      <c r="E13" s="47" t="s">
        <v>30</v>
      </c>
      <c r="F13" s="47" t="s">
        <v>31</v>
      </c>
      <c r="G13" s="47" t="s">
        <v>32</v>
      </c>
      <c r="H13" s="47" t="s">
        <v>33</v>
      </c>
      <c r="I13" s="47" t="s">
        <v>16</v>
      </c>
      <c r="J13" s="47" t="s">
        <v>17</v>
      </c>
      <c r="K13" s="47" t="s">
        <v>34</v>
      </c>
      <c r="L13" s="47"/>
      <c r="M13" s="47" t="s">
        <v>35</v>
      </c>
      <c r="N13" s="47" t="s">
        <v>20</v>
      </c>
      <c r="O13" s="48" t="s">
        <v>21</v>
      </c>
    </row>
    <row r="14" spans="1:21" x14ac:dyDescent="0.2">
      <c r="A14" s="49" t="s">
        <v>127</v>
      </c>
      <c r="B14" s="49" t="s">
        <v>36</v>
      </c>
      <c r="C14" s="50" t="s">
        <v>37</v>
      </c>
      <c r="D14" s="50" t="s">
        <v>38</v>
      </c>
      <c r="E14" s="62">
        <v>92465155000</v>
      </c>
      <c r="F14" s="62">
        <v>0</v>
      </c>
      <c r="G14" s="62">
        <v>0</v>
      </c>
      <c r="H14" s="62">
        <v>92465155000</v>
      </c>
      <c r="I14" s="62">
        <v>64095364.850000001</v>
      </c>
      <c r="J14" s="62">
        <v>92524492.370000005</v>
      </c>
      <c r="K14" s="51">
        <v>0.1</v>
      </c>
      <c r="L14" s="51"/>
      <c r="M14" s="51">
        <v>92372630507.630005</v>
      </c>
      <c r="N14" s="51">
        <v>0</v>
      </c>
      <c r="O14" s="52">
        <v>92524492.370000005</v>
      </c>
      <c r="P14" s="1" t="s">
        <v>129</v>
      </c>
      <c r="Q14" s="53">
        <f>(H14-J14-M14)+(E14+G14-H14)</f>
        <v>0</v>
      </c>
      <c r="R14" s="1">
        <v>1</v>
      </c>
      <c r="S14" s="1" t="str">
        <f>MID(P14,2,1)</f>
        <v>2</v>
      </c>
      <c r="T14" s="1" t="str">
        <f>MID(P14,3,2)</f>
        <v>FD</v>
      </c>
      <c r="U14" s="1" t="str">
        <f t="shared" ref="U14:U26" si="0">IF(MID(B14,2,1)="9","´9000000000000000000000",B14)</f>
        <v>´2000000000000000000000</v>
      </c>
    </row>
    <row r="15" spans="1:21" x14ac:dyDescent="0.2">
      <c r="A15" s="49" t="s">
        <v>127</v>
      </c>
      <c r="B15" s="49" t="s">
        <v>40</v>
      </c>
      <c r="C15" s="50" t="s">
        <v>41</v>
      </c>
      <c r="D15" s="50" t="s">
        <v>42</v>
      </c>
      <c r="E15" s="62">
        <v>100470000</v>
      </c>
      <c r="F15" s="62">
        <v>0</v>
      </c>
      <c r="G15" s="62">
        <v>0</v>
      </c>
      <c r="H15" s="62">
        <v>100470000</v>
      </c>
      <c r="I15" s="62">
        <v>14394437</v>
      </c>
      <c r="J15" s="62">
        <v>25188239</v>
      </c>
      <c r="K15" s="51">
        <v>25.07</v>
      </c>
      <c r="L15" s="51"/>
      <c r="M15" s="51">
        <v>75281761</v>
      </c>
      <c r="N15" s="51">
        <v>0</v>
      </c>
      <c r="O15" s="52">
        <v>25188239</v>
      </c>
      <c r="P15" s="1" t="s">
        <v>129</v>
      </c>
      <c r="Q15" s="53">
        <f t="shared" ref="Q15:Q26" si="1">(H15-J15-M15)+(E15+G15-H15)</f>
        <v>0</v>
      </c>
      <c r="R15" s="1">
        <v>2</v>
      </c>
      <c r="S15" s="1" t="str">
        <f t="shared" ref="S15:S26" si="2">MID(P15,2,1)</f>
        <v>2</v>
      </c>
      <c r="T15" s="1" t="str">
        <f t="shared" ref="T15:T26" si="3">MID(P15,3,2)</f>
        <v>FD</v>
      </c>
      <c r="U15" s="1" t="str">
        <f t="shared" si="0"/>
        <v>´2100000000000000000000</v>
      </c>
    </row>
    <row r="16" spans="1:21" x14ac:dyDescent="0.2">
      <c r="A16" s="49" t="s">
        <v>127</v>
      </c>
      <c r="B16" s="49" t="s">
        <v>43</v>
      </c>
      <c r="C16" s="50" t="s">
        <v>44</v>
      </c>
      <c r="D16" s="50" t="s">
        <v>45</v>
      </c>
      <c r="E16" s="62">
        <v>100470000</v>
      </c>
      <c r="F16" s="62">
        <v>0</v>
      </c>
      <c r="G16" s="62">
        <v>0</v>
      </c>
      <c r="H16" s="62">
        <v>100470000</v>
      </c>
      <c r="I16" s="62">
        <v>14394437</v>
      </c>
      <c r="J16" s="62">
        <v>25188239</v>
      </c>
      <c r="K16" s="51">
        <v>25.07</v>
      </c>
      <c r="L16" s="51"/>
      <c r="M16" s="51">
        <v>75281761</v>
      </c>
      <c r="N16" s="51">
        <v>0</v>
      </c>
      <c r="O16" s="52">
        <v>25188239</v>
      </c>
      <c r="P16" s="1" t="s">
        <v>129</v>
      </c>
      <c r="Q16" s="53">
        <f t="shared" si="1"/>
        <v>0</v>
      </c>
      <c r="R16" s="1">
        <v>3</v>
      </c>
      <c r="S16" s="1" t="str">
        <f t="shared" si="2"/>
        <v>2</v>
      </c>
      <c r="T16" s="1" t="str">
        <f t="shared" si="3"/>
        <v>FD</v>
      </c>
      <c r="U16" s="1" t="str">
        <f t="shared" si="0"/>
        <v>´2120000000000000000000</v>
      </c>
    </row>
    <row r="17" spans="1:21" x14ac:dyDescent="0.2">
      <c r="A17" s="49" t="s">
        <v>127</v>
      </c>
      <c r="B17" s="49" t="s">
        <v>46</v>
      </c>
      <c r="C17" s="50" t="s">
        <v>47</v>
      </c>
      <c r="D17" s="50" t="s">
        <v>48</v>
      </c>
      <c r="E17" s="62">
        <v>80470000</v>
      </c>
      <c r="F17" s="62">
        <v>0</v>
      </c>
      <c r="G17" s="62">
        <v>0</v>
      </c>
      <c r="H17" s="62">
        <v>80470000</v>
      </c>
      <c r="I17" s="62">
        <v>14144263</v>
      </c>
      <c r="J17" s="62">
        <v>24845615</v>
      </c>
      <c r="K17" s="51">
        <v>30.87</v>
      </c>
      <c r="L17" s="51"/>
      <c r="M17" s="51">
        <v>55624385</v>
      </c>
      <c r="N17" s="51">
        <v>0</v>
      </c>
      <c r="O17" s="52">
        <v>24845615</v>
      </c>
      <c r="P17" s="1" t="s">
        <v>129</v>
      </c>
      <c r="Q17" s="53">
        <f t="shared" si="1"/>
        <v>0</v>
      </c>
      <c r="R17" s="1">
        <v>5</v>
      </c>
      <c r="S17" s="1" t="str">
        <f t="shared" si="2"/>
        <v>2</v>
      </c>
      <c r="T17" s="1" t="str">
        <f t="shared" si="3"/>
        <v>FD</v>
      </c>
      <c r="U17" s="1" t="str">
        <f t="shared" si="0"/>
        <v>´2120300000000000000000</v>
      </c>
    </row>
    <row r="18" spans="1:21" x14ac:dyDescent="0.2">
      <c r="A18" s="49" t="s">
        <v>127</v>
      </c>
      <c r="B18" s="49" t="s">
        <v>55</v>
      </c>
      <c r="C18" s="50" t="s">
        <v>56</v>
      </c>
      <c r="D18" s="50" t="s">
        <v>57</v>
      </c>
      <c r="E18" s="62">
        <v>20000000</v>
      </c>
      <c r="F18" s="62">
        <v>0</v>
      </c>
      <c r="G18" s="62">
        <v>0</v>
      </c>
      <c r="H18" s="62">
        <v>20000000</v>
      </c>
      <c r="I18" s="62">
        <v>250174</v>
      </c>
      <c r="J18" s="62">
        <v>342624</v>
      </c>
      <c r="K18" s="51">
        <v>1.71</v>
      </c>
      <c r="L18" s="51"/>
      <c r="M18" s="51">
        <v>19657376</v>
      </c>
      <c r="N18" s="51">
        <v>0</v>
      </c>
      <c r="O18" s="52">
        <v>342624</v>
      </c>
      <c r="P18" s="1" t="s">
        <v>129</v>
      </c>
      <c r="Q18" s="53">
        <f t="shared" si="1"/>
        <v>0</v>
      </c>
      <c r="R18" s="1">
        <v>5</v>
      </c>
      <c r="S18" s="1" t="str">
        <f t="shared" si="2"/>
        <v>2</v>
      </c>
      <c r="T18" s="1" t="str">
        <f t="shared" si="3"/>
        <v>FD</v>
      </c>
      <c r="U18" s="1" t="str">
        <f t="shared" si="0"/>
        <v>´2129900000000000000000</v>
      </c>
    </row>
    <row r="19" spans="1:21" x14ac:dyDescent="0.2">
      <c r="A19" s="49" t="s">
        <v>127</v>
      </c>
      <c r="B19" s="49" t="s">
        <v>58</v>
      </c>
      <c r="C19" s="50" t="s">
        <v>59</v>
      </c>
      <c r="D19" s="50" t="s">
        <v>60</v>
      </c>
      <c r="E19" s="62">
        <v>91895124000</v>
      </c>
      <c r="F19" s="62">
        <v>0</v>
      </c>
      <c r="G19" s="62">
        <v>0</v>
      </c>
      <c r="H19" s="62">
        <v>91895124000</v>
      </c>
      <c r="I19" s="62">
        <v>0</v>
      </c>
      <c r="J19" s="62">
        <v>0</v>
      </c>
      <c r="K19" s="51">
        <v>0</v>
      </c>
      <c r="L19" s="51"/>
      <c r="M19" s="51">
        <v>91895124000</v>
      </c>
      <c r="N19" s="51">
        <v>0</v>
      </c>
      <c r="O19" s="52">
        <v>0</v>
      </c>
      <c r="P19" s="1" t="s">
        <v>129</v>
      </c>
      <c r="Q19" s="53">
        <f t="shared" si="1"/>
        <v>0</v>
      </c>
      <c r="R19" s="1">
        <v>2</v>
      </c>
      <c r="S19" s="1" t="str">
        <f t="shared" si="2"/>
        <v>2</v>
      </c>
      <c r="T19" s="1" t="str">
        <f t="shared" si="3"/>
        <v>FD</v>
      </c>
      <c r="U19" s="1" t="str">
        <f t="shared" si="0"/>
        <v>´2200000000000000000000</v>
      </c>
    </row>
    <row r="20" spans="1:21" x14ac:dyDescent="0.2">
      <c r="A20" s="49" t="s">
        <v>127</v>
      </c>
      <c r="B20" s="49" t="s">
        <v>61</v>
      </c>
      <c r="C20" s="50" t="s">
        <v>62</v>
      </c>
      <c r="D20" s="50" t="s">
        <v>63</v>
      </c>
      <c r="E20" s="62">
        <v>91895124000</v>
      </c>
      <c r="F20" s="62">
        <v>0</v>
      </c>
      <c r="G20" s="62">
        <v>0</v>
      </c>
      <c r="H20" s="62">
        <v>91895124000</v>
      </c>
      <c r="I20" s="62">
        <v>0</v>
      </c>
      <c r="J20" s="62">
        <v>0</v>
      </c>
      <c r="K20" s="51">
        <v>0</v>
      </c>
      <c r="L20" s="51"/>
      <c r="M20" s="51">
        <v>91895124000</v>
      </c>
      <c r="N20" s="51">
        <v>0</v>
      </c>
      <c r="O20" s="52">
        <v>0</v>
      </c>
      <c r="P20" s="1" t="s">
        <v>129</v>
      </c>
      <c r="Q20" s="53">
        <f t="shared" si="1"/>
        <v>0</v>
      </c>
      <c r="R20" s="1">
        <v>3</v>
      </c>
      <c r="S20" s="1" t="str">
        <f t="shared" si="2"/>
        <v>2</v>
      </c>
      <c r="T20" s="1" t="str">
        <f t="shared" si="3"/>
        <v>FD</v>
      </c>
      <c r="U20" s="1" t="str">
        <f t="shared" si="0"/>
        <v>´2240000000000000000000</v>
      </c>
    </row>
    <row r="21" spans="1:21" x14ac:dyDescent="0.2">
      <c r="A21" s="49" t="s">
        <v>127</v>
      </c>
      <c r="B21" s="49" t="s">
        <v>64</v>
      </c>
      <c r="C21" s="50" t="s">
        <v>65</v>
      </c>
      <c r="D21" s="50" t="s">
        <v>66</v>
      </c>
      <c r="E21" s="62">
        <v>91895124000</v>
      </c>
      <c r="F21" s="62">
        <v>0</v>
      </c>
      <c r="G21" s="62">
        <v>0</v>
      </c>
      <c r="H21" s="62">
        <v>91895124000</v>
      </c>
      <c r="I21" s="62">
        <v>0</v>
      </c>
      <c r="J21" s="62">
        <v>0</v>
      </c>
      <c r="K21" s="51">
        <v>0</v>
      </c>
      <c r="L21" s="51"/>
      <c r="M21" s="51">
        <v>91895124000</v>
      </c>
      <c r="N21" s="51">
        <v>0</v>
      </c>
      <c r="O21" s="52">
        <v>0</v>
      </c>
      <c r="P21" s="1" t="s">
        <v>129</v>
      </c>
      <c r="Q21" s="53">
        <f t="shared" si="1"/>
        <v>0</v>
      </c>
      <c r="R21" s="1">
        <v>5</v>
      </c>
      <c r="S21" s="1" t="str">
        <f t="shared" si="2"/>
        <v>2</v>
      </c>
      <c r="T21" s="1" t="str">
        <f t="shared" si="3"/>
        <v>FD</v>
      </c>
      <c r="U21" s="1" t="str">
        <f t="shared" si="0"/>
        <v>´2240500000000000000000</v>
      </c>
    </row>
    <row r="22" spans="1:21" x14ac:dyDescent="0.2">
      <c r="A22" s="49" t="s">
        <v>127</v>
      </c>
      <c r="B22" s="49" t="s">
        <v>67</v>
      </c>
      <c r="C22" s="50" t="s">
        <v>68</v>
      </c>
      <c r="D22" s="50" t="s">
        <v>69</v>
      </c>
      <c r="E22" s="62">
        <v>91895124000</v>
      </c>
      <c r="F22" s="62">
        <v>0</v>
      </c>
      <c r="G22" s="62">
        <v>0</v>
      </c>
      <c r="H22" s="62">
        <v>91895124000</v>
      </c>
      <c r="I22" s="62">
        <v>0</v>
      </c>
      <c r="J22" s="62">
        <v>0</v>
      </c>
      <c r="K22" s="51">
        <v>0</v>
      </c>
      <c r="L22" s="51"/>
      <c r="M22" s="51">
        <v>91895124000</v>
      </c>
      <c r="N22" s="51">
        <v>0</v>
      </c>
      <c r="O22" s="52">
        <v>0</v>
      </c>
      <c r="P22" s="1" t="s">
        <v>129</v>
      </c>
      <c r="Q22" s="53">
        <f t="shared" si="1"/>
        <v>0</v>
      </c>
      <c r="R22" s="1">
        <v>7</v>
      </c>
      <c r="S22" s="1" t="str">
        <f t="shared" si="2"/>
        <v>2</v>
      </c>
      <c r="T22" s="1" t="str">
        <f t="shared" si="3"/>
        <v>FD</v>
      </c>
      <c r="U22" s="1" t="str">
        <f t="shared" si="0"/>
        <v>´2240501000000000000000</v>
      </c>
    </row>
    <row r="23" spans="1:21" x14ac:dyDescent="0.2">
      <c r="A23" s="49" t="s">
        <v>127</v>
      </c>
      <c r="B23" s="49" t="s">
        <v>70</v>
      </c>
      <c r="C23" s="50" t="s">
        <v>71</v>
      </c>
      <c r="D23" s="50" t="s">
        <v>72</v>
      </c>
      <c r="E23" s="62">
        <v>469561000</v>
      </c>
      <c r="F23" s="62">
        <v>0</v>
      </c>
      <c r="G23" s="62">
        <v>0</v>
      </c>
      <c r="H23" s="62">
        <v>469561000</v>
      </c>
      <c r="I23" s="62">
        <v>49700927.850000001</v>
      </c>
      <c r="J23" s="62">
        <v>67336253.370000005</v>
      </c>
      <c r="K23" s="51">
        <v>14.34</v>
      </c>
      <c r="L23" s="51"/>
      <c r="M23" s="51">
        <v>402224746.63</v>
      </c>
      <c r="N23" s="51">
        <v>0</v>
      </c>
      <c r="O23" s="52">
        <v>67336253.370000005</v>
      </c>
      <c r="P23" s="1" t="s">
        <v>129</v>
      </c>
      <c r="Q23" s="53">
        <f t="shared" si="1"/>
        <v>0</v>
      </c>
      <c r="R23" s="1">
        <v>2</v>
      </c>
      <c r="S23" s="1" t="str">
        <f t="shared" si="2"/>
        <v>2</v>
      </c>
      <c r="T23" s="1" t="str">
        <f t="shared" si="3"/>
        <v>FD</v>
      </c>
      <c r="U23" s="1" t="str">
        <f t="shared" si="0"/>
        <v>´2400000000000000000000</v>
      </c>
    </row>
    <row r="24" spans="1:21" ht="25.5" x14ac:dyDescent="0.2">
      <c r="A24" s="49" t="s">
        <v>127</v>
      </c>
      <c r="B24" s="49" t="s">
        <v>73</v>
      </c>
      <c r="C24" s="50" t="s">
        <v>74</v>
      </c>
      <c r="D24" s="50" t="s">
        <v>75</v>
      </c>
      <c r="E24" s="62">
        <v>30000000</v>
      </c>
      <c r="F24" s="62">
        <v>0</v>
      </c>
      <c r="G24" s="62">
        <v>0</v>
      </c>
      <c r="H24" s="62">
        <v>30000000</v>
      </c>
      <c r="I24" s="62">
        <v>109607.85</v>
      </c>
      <c r="J24" s="62">
        <v>4647295.37</v>
      </c>
      <c r="K24" s="51">
        <v>15.49</v>
      </c>
      <c r="L24" s="51"/>
      <c r="M24" s="51">
        <v>25352704.629999999</v>
      </c>
      <c r="N24" s="51">
        <v>0</v>
      </c>
      <c r="O24" s="52">
        <v>4647295.37</v>
      </c>
      <c r="P24" s="1" t="s">
        <v>129</v>
      </c>
      <c r="Q24" s="53">
        <f t="shared" si="1"/>
        <v>0</v>
      </c>
      <c r="R24" s="1">
        <v>3</v>
      </c>
      <c r="S24" s="1" t="str">
        <f t="shared" si="2"/>
        <v>2</v>
      </c>
      <c r="T24" s="1" t="str">
        <f t="shared" si="3"/>
        <v>FD</v>
      </c>
      <c r="U24" s="1" t="str">
        <f t="shared" si="0"/>
        <v>´2430000000000000000000</v>
      </c>
    </row>
    <row r="25" spans="1:21" ht="25.5" x14ac:dyDescent="0.2">
      <c r="A25" s="49" t="s">
        <v>127</v>
      </c>
      <c r="B25" s="49" t="s">
        <v>76</v>
      </c>
      <c r="C25" s="50" t="s">
        <v>77</v>
      </c>
      <c r="D25" s="50" t="s">
        <v>130</v>
      </c>
      <c r="E25" s="62">
        <v>30000000</v>
      </c>
      <c r="F25" s="62">
        <v>0</v>
      </c>
      <c r="G25" s="62">
        <v>0</v>
      </c>
      <c r="H25" s="62">
        <v>30000000</v>
      </c>
      <c r="I25" s="62">
        <v>109607.85</v>
      </c>
      <c r="J25" s="62">
        <v>4647295.37</v>
      </c>
      <c r="K25" s="51">
        <v>15.49</v>
      </c>
      <c r="L25" s="51"/>
      <c r="M25" s="51">
        <v>25352704.629999999</v>
      </c>
      <c r="N25" s="51">
        <v>0</v>
      </c>
      <c r="O25" s="52">
        <v>4647295.37</v>
      </c>
      <c r="P25" s="1" t="s">
        <v>129</v>
      </c>
      <c r="Q25" s="53">
        <f t="shared" si="1"/>
        <v>0</v>
      </c>
      <c r="R25" s="1">
        <v>5</v>
      </c>
      <c r="S25" s="1" t="str">
        <f t="shared" si="2"/>
        <v>2</v>
      </c>
      <c r="T25" s="1" t="str">
        <f t="shared" si="3"/>
        <v>FD</v>
      </c>
      <c r="U25" s="1" t="str">
        <f t="shared" si="0"/>
        <v>´2430200000000000000000</v>
      </c>
    </row>
    <row r="26" spans="1:21" ht="13.5" thickBot="1" x14ac:dyDescent="0.25">
      <c r="A26" s="49" t="s">
        <v>127</v>
      </c>
      <c r="B26" s="49" t="s">
        <v>79</v>
      </c>
      <c r="C26" s="54" t="s">
        <v>80</v>
      </c>
      <c r="D26" s="54" t="s">
        <v>81</v>
      </c>
      <c r="E26" s="63">
        <v>439561000</v>
      </c>
      <c r="F26" s="63">
        <v>0</v>
      </c>
      <c r="G26" s="63">
        <v>0</v>
      </c>
      <c r="H26" s="63">
        <v>439561000</v>
      </c>
      <c r="I26" s="63">
        <v>49591320</v>
      </c>
      <c r="J26" s="63">
        <v>62688958</v>
      </c>
      <c r="K26" s="55">
        <v>14.26</v>
      </c>
      <c r="L26" s="55"/>
      <c r="M26" s="55">
        <v>376872042</v>
      </c>
      <c r="N26" s="55">
        <v>0</v>
      </c>
      <c r="O26" s="56">
        <v>62688958</v>
      </c>
      <c r="P26" s="1" t="s">
        <v>129</v>
      </c>
      <c r="Q26" s="53">
        <f t="shared" si="1"/>
        <v>0</v>
      </c>
      <c r="R26" s="1">
        <v>3</v>
      </c>
      <c r="S26" s="1" t="str">
        <f t="shared" si="2"/>
        <v>2</v>
      </c>
      <c r="T26" s="1" t="str">
        <f t="shared" si="3"/>
        <v>FD</v>
      </c>
      <c r="U26" s="1" t="str">
        <f t="shared" si="0"/>
        <v>´2490000000000000000000</v>
      </c>
    </row>
    <row r="27" spans="1:21" x14ac:dyDescent="0.2">
      <c r="E27" s="60"/>
      <c r="F27" s="60"/>
      <c r="G27" s="60"/>
      <c r="H27" s="60"/>
      <c r="I27" s="60"/>
      <c r="J27" s="60"/>
    </row>
    <row r="28" spans="1:21" x14ac:dyDescent="0.2">
      <c r="E28" s="60"/>
      <c r="F28" s="60"/>
      <c r="G28" s="60"/>
      <c r="H28" s="60"/>
      <c r="I28" s="60"/>
      <c r="J28" s="60"/>
    </row>
    <row r="29" spans="1:21" x14ac:dyDescent="0.2">
      <c r="E29" s="60"/>
      <c r="F29" s="60"/>
      <c r="G29" s="60"/>
      <c r="H29" s="60"/>
      <c r="I29" s="60"/>
      <c r="J29" s="60"/>
    </row>
    <row r="30" spans="1:21" x14ac:dyDescent="0.2">
      <c r="E30" s="60"/>
      <c r="F30" s="60"/>
      <c r="G30" s="60"/>
      <c r="H30" s="60"/>
      <c r="I30" s="60"/>
      <c r="J30" s="60"/>
    </row>
    <row r="31" spans="1:21" x14ac:dyDescent="0.2">
      <c r="E31" s="60"/>
      <c r="F31" s="60"/>
      <c r="G31" s="60"/>
      <c r="H31" s="60"/>
      <c r="I31" s="60"/>
      <c r="J31" s="60"/>
    </row>
    <row r="32" spans="1:21" x14ac:dyDescent="0.2">
      <c r="E32" s="60"/>
      <c r="F32" s="60"/>
      <c r="G32" s="60"/>
      <c r="H32" s="60"/>
      <c r="I32" s="60"/>
      <c r="J32" s="60"/>
    </row>
    <row r="33" spans="5:10" x14ac:dyDescent="0.2">
      <c r="E33" s="60"/>
      <c r="F33" s="60"/>
      <c r="G33" s="60"/>
      <c r="H33" s="60"/>
      <c r="I33" s="60"/>
      <c r="J33" s="60"/>
    </row>
    <row r="34" spans="5:10" x14ac:dyDescent="0.2">
      <c r="E34" s="60"/>
      <c r="F34" s="60"/>
      <c r="G34" s="60"/>
      <c r="H34" s="60"/>
      <c r="I34" s="60"/>
      <c r="J34" s="60"/>
    </row>
    <row r="35" spans="5:10" x14ac:dyDescent="0.2">
      <c r="E35" s="60"/>
      <c r="F35" s="60"/>
      <c r="G35" s="60"/>
      <c r="H35" s="60"/>
      <c r="I35" s="60"/>
      <c r="J35" s="60"/>
    </row>
    <row r="36" spans="5:10" x14ac:dyDescent="0.2">
      <c r="E36" s="60"/>
      <c r="F36" s="60"/>
      <c r="G36" s="60"/>
      <c r="H36" s="60"/>
      <c r="I36" s="60"/>
      <c r="J36" s="60"/>
    </row>
    <row r="37" spans="5:10" x14ac:dyDescent="0.2">
      <c r="E37" s="60"/>
      <c r="F37" s="60"/>
      <c r="G37" s="60"/>
      <c r="H37" s="60"/>
      <c r="I37" s="60"/>
      <c r="J37" s="60"/>
    </row>
    <row r="38" spans="5:10" x14ac:dyDescent="0.2">
      <c r="E38" s="60"/>
      <c r="F38" s="60"/>
      <c r="G38" s="60"/>
      <c r="H38" s="60"/>
      <c r="I38" s="60"/>
      <c r="J38" s="60"/>
    </row>
    <row r="39" spans="5:10" x14ac:dyDescent="0.2">
      <c r="E39" s="60"/>
      <c r="F39" s="60"/>
      <c r="G39" s="60"/>
      <c r="H39" s="60"/>
      <c r="I39" s="60"/>
      <c r="J39" s="60"/>
    </row>
    <row r="40" spans="5:10" x14ac:dyDescent="0.2">
      <c r="E40" s="60"/>
      <c r="F40" s="60"/>
      <c r="G40" s="60"/>
      <c r="H40" s="60"/>
      <c r="I40" s="60"/>
      <c r="J40" s="60"/>
    </row>
    <row r="41" spans="5:10" x14ac:dyDescent="0.2">
      <c r="E41" s="60"/>
      <c r="F41" s="60"/>
      <c r="G41" s="60"/>
      <c r="H41" s="60"/>
      <c r="I41" s="60"/>
      <c r="J41" s="60"/>
    </row>
    <row r="42" spans="5:10" x14ac:dyDescent="0.2">
      <c r="E42" s="60"/>
      <c r="F42" s="60"/>
      <c r="G42" s="60"/>
      <c r="H42" s="60"/>
      <c r="I42" s="60"/>
      <c r="J42" s="60"/>
    </row>
    <row r="43" spans="5:10" x14ac:dyDescent="0.2">
      <c r="E43" s="60"/>
      <c r="F43" s="60"/>
      <c r="G43" s="60"/>
      <c r="H43" s="60"/>
      <c r="I43" s="60"/>
      <c r="J43" s="60"/>
    </row>
    <row r="44" spans="5:10" x14ac:dyDescent="0.2">
      <c r="E44" s="60"/>
      <c r="F44" s="60"/>
      <c r="G44" s="60"/>
      <c r="H44" s="60"/>
      <c r="I44" s="60"/>
      <c r="J44" s="60"/>
    </row>
    <row r="45" spans="5:10" x14ac:dyDescent="0.2">
      <c r="E45" s="60"/>
      <c r="F45" s="60"/>
      <c r="G45" s="60"/>
      <c r="H45" s="60"/>
      <c r="I45" s="60"/>
      <c r="J45" s="60"/>
    </row>
    <row r="46" spans="5:10" x14ac:dyDescent="0.2">
      <c r="E46" s="60"/>
      <c r="F46" s="60"/>
      <c r="G46" s="60"/>
      <c r="H46" s="60"/>
      <c r="I46" s="60"/>
      <c r="J46" s="60"/>
    </row>
    <row r="47" spans="5:10" x14ac:dyDescent="0.2">
      <c r="E47" s="60"/>
      <c r="F47" s="60"/>
      <c r="G47" s="60"/>
      <c r="H47" s="60"/>
      <c r="I47" s="60"/>
      <c r="J47" s="60"/>
    </row>
    <row r="48" spans="5:10" x14ac:dyDescent="0.2">
      <c r="E48" s="60"/>
      <c r="F48" s="60"/>
      <c r="G48" s="60"/>
      <c r="H48" s="60"/>
      <c r="I48" s="60"/>
      <c r="J48" s="60"/>
    </row>
    <row r="49" spans="5:10" x14ac:dyDescent="0.2">
      <c r="E49" s="60"/>
      <c r="F49" s="60"/>
      <c r="G49" s="60"/>
      <c r="H49" s="60"/>
      <c r="I49" s="60"/>
      <c r="J49" s="60"/>
    </row>
    <row r="50" spans="5:10" x14ac:dyDescent="0.2">
      <c r="E50" s="60"/>
      <c r="F50" s="60"/>
      <c r="G50" s="60"/>
      <c r="H50" s="60"/>
      <c r="I50" s="60"/>
      <c r="J50" s="60"/>
    </row>
    <row r="51" spans="5:10" x14ac:dyDescent="0.2">
      <c r="E51" s="60"/>
      <c r="F51" s="60"/>
      <c r="G51" s="60"/>
      <c r="H51" s="60"/>
      <c r="I51" s="60"/>
      <c r="J51" s="60"/>
    </row>
  </sheetData>
  <hyperlinks>
    <hyperlink ref="C5" location="Indice!A1" display="Indice"/>
  </hyperlink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1"/>
  <sheetViews>
    <sheetView showGridLines="0" workbookViewId="0">
      <selection activeCell="D23" sqref="D23"/>
    </sheetView>
  </sheetViews>
  <sheetFormatPr baseColWidth="10" defaultRowHeight="12.75" x14ac:dyDescent="0.2"/>
  <cols>
    <col min="1" max="2" width="45.7109375" style="1" bestFit="1" customWidth="1"/>
    <col min="3" max="3" width="42.85546875" style="1" bestFit="1" customWidth="1"/>
    <col min="4" max="4" width="40.5703125" style="1" bestFit="1" customWidth="1"/>
    <col min="5" max="5" width="18.28515625" style="1" bestFit="1" customWidth="1"/>
    <col min="6" max="6" width="23" style="1" hidden="1" customWidth="1"/>
    <col min="7" max="7" width="21.7109375" style="1" bestFit="1" customWidth="1"/>
    <col min="8" max="8" width="19.28515625" style="1" bestFit="1" customWidth="1"/>
    <col min="9" max="9" width="19.140625" style="1" hidden="1" customWidth="1"/>
    <col min="10" max="10" width="15.5703125" style="1" bestFit="1" customWidth="1"/>
    <col min="11" max="11" width="25.5703125" style="1" bestFit="1" customWidth="1"/>
    <col min="12" max="12" width="25.5703125" style="1" customWidth="1"/>
    <col min="13" max="13" width="21.28515625" style="1" bestFit="1" customWidth="1"/>
    <col min="14" max="14" width="32.28515625" style="1" bestFit="1" customWidth="1"/>
    <col min="15" max="15" width="39.42578125" style="1" bestFit="1" customWidth="1"/>
    <col min="16" max="16384" width="11.42578125" style="1"/>
  </cols>
  <sheetData>
    <row r="1" spans="1:21" ht="31.5" customHeight="1" x14ac:dyDescent="0.2">
      <c r="A1" s="24" t="s">
        <v>125</v>
      </c>
      <c r="B1" s="25" t="s">
        <v>1</v>
      </c>
      <c r="C1" s="26" t="s">
        <v>131</v>
      </c>
    </row>
    <row r="2" spans="1:21" ht="15" customHeight="1" x14ac:dyDescent="0.2">
      <c r="A2" s="27" t="s">
        <v>132</v>
      </c>
      <c r="B2" s="28"/>
      <c r="C2" s="26"/>
    </row>
    <row r="3" spans="1:21" x14ac:dyDescent="0.2">
      <c r="A3" s="1">
        <f>COUNTA(A11:A26)+11</f>
        <v>26</v>
      </c>
      <c r="B3" s="29"/>
    </row>
    <row r="4" spans="1:21" x14ac:dyDescent="0.2">
      <c r="A4" s="30" t="s">
        <v>133</v>
      </c>
      <c r="B4" s="31"/>
      <c r="C4" s="30"/>
    </row>
    <row r="5" spans="1:21" x14ac:dyDescent="0.2">
      <c r="A5" s="32"/>
      <c r="B5" s="32"/>
      <c r="C5" s="33" t="s">
        <v>5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21" x14ac:dyDescent="0.2">
      <c r="A6" s="35" t="s">
        <v>239</v>
      </c>
      <c r="B6" s="36"/>
      <c r="C6" s="35">
        <v>2</v>
      </c>
      <c r="F6" s="1">
        <v>2</v>
      </c>
    </row>
    <row r="7" spans="1:21" x14ac:dyDescent="0.2">
      <c r="A7" s="35" t="s">
        <v>266</v>
      </c>
      <c r="B7" s="35" t="s">
        <v>241</v>
      </c>
      <c r="C7" s="1" t="str">
        <f>MID(A8,FIND(" ",A8,15)+1,FIND(":",A8,FIND(" ",A8,15))-FIND(" ",A8,15)-1)</f>
        <v>CB-0101</v>
      </c>
      <c r="D7" s="1" t="str">
        <f>MID(B8,23,2)</f>
        <v>03</v>
      </c>
      <c r="E7" s="27" t="s">
        <v>132</v>
      </c>
      <c r="F7" s="27" t="s">
        <v>6</v>
      </c>
      <c r="G7" s="1" t="str">
        <f>MID(A8,FIND(" ",A8,14)+1,7)</f>
        <v>CB-0101</v>
      </c>
      <c r="H7" s="1" t="s">
        <v>7</v>
      </c>
    </row>
    <row r="8" spans="1:21" ht="25.5" x14ac:dyDescent="0.2">
      <c r="A8" s="35" t="s">
        <v>242</v>
      </c>
      <c r="B8" s="35" t="s">
        <v>243</v>
      </c>
      <c r="D8" s="1" t="str">
        <f>MID(A7,7,150)</f>
        <v>L FONTIBON.</v>
      </c>
      <c r="E8" s="1" t="s">
        <v>7</v>
      </c>
    </row>
    <row r="9" spans="1:21" x14ac:dyDescent="0.2">
      <c r="A9" s="35" t="s">
        <v>267</v>
      </c>
      <c r="B9" s="35" t="s">
        <v>245</v>
      </c>
    </row>
    <row r="10" spans="1:21" x14ac:dyDescent="0.2">
      <c r="A10" s="30"/>
      <c r="B10" s="31"/>
      <c r="C10" s="30"/>
    </row>
    <row r="11" spans="1:21" ht="13.5" thickBot="1" x14ac:dyDescent="0.25">
      <c r="A11" s="37"/>
      <c r="B11" s="38"/>
      <c r="C11" s="37"/>
    </row>
    <row r="12" spans="1:21" ht="25.5" x14ac:dyDescent="0.2">
      <c r="A12" s="39" t="s">
        <v>8</v>
      </c>
      <c r="B12" s="40" t="s">
        <v>9</v>
      </c>
      <c r="C12" s="41" t="s">
        <v>10</v>
      </c>
      <c r="D12" s="42" t="s">
        <v>11</v>
      </c>
      <c r="E12" s="43" t="s">
        <v>12</v>
      </c>
      <c r="F12" s="42" t="s">
        <v>13</v>
      </c>
      <c r="G12" s="42" t="s">
        <v>14</v>
      </c>
      <c r="H12" s="42" t="s">
        <v>15</v>
      </c>
      <c r="I12" s="42" t="s">
        <v>16</v>
      </c>
      <c r="J12" s="43" t="s">
        <v>17</v>
      </c>
      <c r="K12" s="42" t="s">
        <v>18</v>
      </c>
      <c r="L12" s="42"/>
      <c r="M12" s="43" t="s">
        <v>19</v>
      </c>
      <c r="N12" s="42" t="s">
        <v>20</v>
      </c>
      <c r="O12" s="44" t="s">
        <v>21</v>
      </c>
      <c r="P12" s="1" t="s">
        <v>22</v>
      </c>
      <c r="Q12" s="1" t="s">
        <v>23</v>
      </c>
      <c r="R12" s="1" t="s">
        <v>24</v>
      </c>
      <c r="S12" s="1" t="s">
        <v>25</v>
      </c>
      <c r="T12" s="1" t="s">
        <v>26</v>
      </c>
    </row>
    <row r="13" spans="1:21" ht="25.5" x14ac:dyDescent="0.2">
      <c r="A13" s="45" t="s">
        <v>27</v>
      </c>
      <c r="B13" s="46"/>
      <c r="C13" s="47" t="s">
        <v>28</v>
      </c>
      <c r="D13" s="47" t="s">
        <v>29</v>
      </c>
      <c r="E13" s="47" t="s">
        <v>30</v>
      </c>
      <c r="F13" s="47" t="s">
        <v>31</v>
      </c>
      <c r="G13" s="47" t="s">
        <v>32</v>
      </c>
      <c r="H13" s="47" t="s">
        <v>33</v>
      </c>
      <c r="I13" s="47" t="s">
        <v>16</v>
      </c>
      <c r="J13" s="47" t="s">
        <v>17</v>
      </c>
      <c r="K13" s="47" t="s">
        <v>34</v>
      </c>
      <c r="L13" s="47"/>
      <c r="M13" s="47" t="s">
        <v>35</v>
      </c>
      <c r="N13" s="47" t="s">
        <v>20</v>
      </c>
      <c r="O13" s="48" t="s">
        <v>21</v>
      </c>
    </row>
    <row r="14" spans="1:21" x14ac:dyDescent="0.2">
      <c r="A14" s="49" t="s">
        <v>132</v>
      </c>
      <c r="B14" s="49" t="s">
        <v>36</v>
      </c>
      <c r="C14" s="50" t="s">
        <v>37</v>
      </c>
      <c r="D14" s="50" t="s">
        <v>38</v>
      </c>
      <c r="E14" s="62">
        <v>19633439000</v>
      </c>
      <c r="F14" s="62">
        <v>0</v>
      </c>
      <c r="G14" s="62">
        <v>0</v>
      </c>
      <c r="H14" s="62">
        <v>19633439000</v>
      </c>
      <c r="I14" s="62">
        <v>27492215</v>
      </c>
      <c r="J14" s="62">
        <v>59472678.640000001</v>
      </c>
      <c r="K14" s="51">
        <v>0.3</v>
      </c>
      <c r="L14" s="51"/>
      <c r="M14" s="51">
        <v>19573966321.360001</v>
      </c>
      <c r="N14" s="51">
        <v>0</v>
      </c>
      <c r="O14" s="52">
        <v>59472678.640000001</v>
      </c>
      <c r="P14" s="1" t="s">
        <v>134</v>
      </c>
      <c r="Q14" s="53">
        <f>(H14-J14-M14)+(E14+G14-H14)</f>
        <v>0</v>
      </c>
      <c r="R14" s="1">
        <v>1</v>
      </c>
      <c r="S14" s="1" t="str">
        <f>MID(P14,2,1)</f>
        <v>2</v>
      </c>
      <c r="T14" s="1" t="str">
        <f>MID(P14,3,2)</f>
        <v>FD</v>
      </c>
      <c r="U14" s="1" t="str">
        <f t="shared" ref="U14:U26" si="0">IF(MID(B14,2,1)="9","´9000000000000000000000",B14)</f>
        <v>´2000000000000000000000</v>
      </c>
    </row>
    <row r="15" spans="1:21" x14ac:dyDescent="0.2">
      <c r="A15" s="49" t="s">
        <v>132</v>
      </c>
      <c r="B15" s="49" t="s">
        <v>40</v>
      </c>
      <c r="C15" s="50" t="s">
        <v>41</v>
      </c>
      <c r="D15" s="50" t="s">
        <v>42</v>
      </c>
      <c r="E15" s="62">
        <v>151500000</v>
      </c>
      <c r="F15" s="62">
        <v>0</v>
      </c>
      <c r="G15" s="62">
        <v>0</v>
      </c>
      <c r="H15" s="62">
        <v>151500000</v>
      </c>
      <c r="I15" s="62">
        <v>25682006</v>
      </c>
      <c r="J15" s="62">
        <v>51214981</v>
      </c>
      <c r="K15" s="51">
        <v>33.799999999999997</v>
      </c>
      <c r="L15" s="51"/>
      <c r="M15" s="51">
        <v>100285019</v>
      </c>
      <c r="N15" s="51">
        <v>0</v>
      </c>
      <c r="O15" s="52">
        <v>51214981</v>
      </c>
      <c r="P15" s="1" t="s">
        <v>134</v>
      </c>
      <c r="Q15" s="53">
        <f t="shared" ref="Q15:Q26" si="1">(H15-J15-M15)+(E15+G15-H15)</f>
        <v>0</v>
      </c>
      <c r="R15" s="1">
        <v>2</v>
      </c>
      <c r="S15" s="1" t="str">
        <f t="shared" ref="S15:S26" si="2">MID(P15,2,1)</f>
        <v>2</v>
      </c>
      <c r="T15" s="1" t="str">
        <f t="shared" ref="T15:T26" si="3">MID(P15,3,2)</f>
        <v>FD</v>
      </c>
      <c r="U15" s="1" t="str">
        <f t="shared" si="0"/>
        <v>´2100000000000000000000</v>
      </c>
    </row>
    <row r="16" spans="1:21" x14ac:dyDescent="0.2">
      <c r="A16" s="49" t="s">
        <v>132</v>
      </c>
      <c r="B16" s="49" t="s">
        <v>43</v>
      </c>
      <c r="C16" s="50" t="s">
        <v>44</v>
      </c>
      <c r="D16" s="50" t="s">
        <v>45</v>
      </c>
      <c r="E16" s="62">
        <v>151500000</v>
      </c>
      <c r="F16" s="62">
        <v>0</v>
      </c>
      <c r="G16" s="62">
        <v>0</v>
      </c>
      <c r="H16" s="62">
        <v>151500000</v>
      </c>
      <c r="I16" s="62">
        <v>25682006</v>
      </c>
      <c r="J16" s="62">
        <v>51214981</v>
      </c>
      <c r="K16" s="51">
        <v>33.799999999999997</v>
      </c>
      <c r="L16" s="51"/>
      <c r="M16" s="51">
        <v>100285019</v>
      </c>
      <c r="N16" s="51">
        <v>0</v>
      </c>
      <c r="O16" s="52">
        <v>51214981</v>
      </c>
      <c r="P16" s="1" t="s">
        <v>134</v>
      </c>
      <c r="Q16" s="53">
        <f t="shared" si="1"/>
        <v>0</v>
      </c>
      <c r="R16" s="1">
        <v>3</v>
      </c>
      <c r="S16" s="1" t="str">
        <f t="shared" si="2"/>
        <v>2</v>
      </c>
      <c r="T16" s="1" t="str">
        <f t="shared" si="3"/>
        <v>FD</v>
      </c>
      <c r="U16" s="1" t="str">
        <f t="shared" si="0"/>
        <v>´2120000000000000000000</v>
      </c>
    </row>
    <row r="17" spans="1:21" x14ac:dyDescent="0.2">
      <c r="A17" s="49" t="s">
        <v>132</v>
      </c>
      <c r="B17" s="49" t="s">
        <v>46</v>
      </c>
      <c r="C17" s="50" t="s">
        <v>47</v>
      </c>
      <c r="D17" s="50" t="s">
        <v>48</v>
      </c>
      <c r="E17" s="62">
        <v>150000000</v>
      </c>
      <c r="F17" s="62">
        <v>0</v>
      </c>
      <c r="G17" s="62">
        <v>0</v>
      </c>
      <c r="H17" s="62">
        <v>150000000</v>
      </c>
      <c r="I17" s="62">
        <v>25661194</v>
      </c>
      <c r="J17" s="62">
        <v>50999637</v>
      </c>
      <c r="K17" s="51">
        <v>33.99</v>
      </c>
      <c r="L17" s="51"/>
      <c r="M17" s="51">
        <v>99000363</v>
      </c>
      <c r="N17" s="51">
        <v>0</v>
      </c>
      <c r="O17" s="52">
        <v>50999637</v>
      </c>
      <c r="P17" s="1" t="s">
        <v>134</v>
      </c>
      <c r="Q17" s="53">
        <f t="shared" si="1"/>
        <v>0</v>
      </c>
      <c r="R17" s="1">
        <v>5</v>
      </c>
      <c r="S17" s="1" t="str">
        <f t="shared" si="2"/>
        <v>2</v>
      </c>
      <c r="T17" s="1" t="str">
        <f t="shared" si="3"/>
        <v>FD</v>
      </c>
      <c r="U17" s="1" t="str">
        <f t="shared" si="0"/>
        <v>´2120300000000000000000</v>
      </c>
    </row>
    <row r="18" spans="1:21" x14ac:dyDescent="0.2">
      <c r="A18" s="49" t="s">
        <v>132</v>
      </c>
      <c r="B18" s="49" t="s">
        <v>55</v>
      </c>
      <c r="C18" s="50" t="s">
        <v>56</v>
      </c>
      <c r="D18" s="50" t="s">
        <v>57</v>
      </c>
      <c r="E18" s="62">
        <v>1500000</v>
      </c>
      <c r="F18" s="62">
        <v>0</v>
      </c>
      <c r="G18" s="62">
        <v>0</v>
      </c>
      <c r="H18" s="62">
        <v>1500000</v>
      </c>
      <c r="I18" s="62">
        <v>20812</v>
      </c>
      <c r="J18" s="62">
        <v>215344</v>
      </c>
      <c r="K18" s="51">
        <v>14.35</v>
      </c>
      <c r="L18" s="51"/>
      <c r="M18" s="51">
        <v>1284656</v>
      </c>
      <c r="N18" s="51">
        <v>0</v>
      </c>
      <c r="O18" s="52">
        <v>215344</v>
      </c>
      <c r="P18" s="1" t="s">
        <v>134</v>
      </c>
      <c r="Q18" s="53">
        <f t="shared" si="1"/>
        <v>0</v>
      </c>
      <c r="R18" s="1">
        <v>5</v>
      </c>
      <c r="S18" s="1" t="str">
        <f t="shared" si="2"/>
        <v>2</v>
      </c>
      <c r="T18" s="1" t="str">
        <f t="shared" si="3"/>
        <v>FD</v>
      </c>
      <c r="U18" s="1" t="str">
        <f t="shared" si="0"/>
        <v>´2129900000000000000000</v>
      </c>
    </row>
    <row r="19" spans="1:21" x14ac:dyDescent="0.2">
      <c r="A19" s="49" t="s">
        <v>132</v>
      </c>
      <c r="B19" s="49" t="s">
        <v>58</v>
      </c>
      <c r="C19" s="50" t="s">
        <v>59</v>
      </c>
      <c r="D19" s="50" t="s">
        <v>60</v>
      </c>
      <c r="E19" s="62">
        <v>19421939000</v>
      </c>
      <c r="F19" s="62">
        <v>0</v>
      </c>
      <c r="G19" s="62">
        <v>0</v>
      </c>
      <c r="H19" s="62">
        <v>19421939000</v>
      </c>
      <c r="I19" s="62">
        <v>0</v>
      </c>
      <c r="J19" s="62">
        <v>0</v>
      </c>
      <c r="K19" s="51">
        <v>0</v>
      </c>
      <c r="L19" s="51"/>
      <c r="M19" s="51">
        <v>19421939000</v>
      </c>
      <c r="N19" s="51">
        <v>0</v>
      </c>
      <c r="O19" s="52">
        <v>0</v>
      </c>
      <c r="P19" s="1" t="s">
        <v>134</v>
      </c>
      <c r="Q19" s="53">
        <f t="shared" si="1"/>
        <v>0</v>
      </c>
      <c r="R19" s="1">
        <v>2</v>
      </c>
      <c r="S19" s="1" t="str">
        <f t="shared" si="2"/>
        <v>2</v>
      </c>
      <c r="T19" s="1" t="str">
        <f t="shared" si="3"/>
        <v>FD</v>
      </c>
      <c r="U19" s="1" t="str">
        <f t="shared" si="0"/>
        <v>´2200000000000000000000</v>
      </c>
    </row>
    <row r="20" spans="1:21" x14ac:dyDescent="0.2">
      <c r="A20" s="49" t="s">
        <v>132</v>
      </c>
      <c r="B20" s="49" t="s">
        <v>61</v>
      </c>
      <c r="C20" s="50" t="s">
        <v>62</v>
      </c>
      <c r="D20" s="50" t="s">
        <v>63</v>
      </c>
      <c r="E20" s="62">
        <v>19421939000</v>
      </c>
      <c r="F20" s="62">
        <v>0</v>
      </c>
      <c r="G20" s="62">
        <v>0</v>
      </c>
      <c r="H20" s="62">
        <v>19421939000</v>
      </c>
      <c r="I20" s="62">
        <v>0</v>
      </c>
      <c r="J20" s="62">
        <v>0</v>
      </c>
      <c r="K20" s="51">
        <v>0</v>
      </c>
      <c r="L20" s="51"/>
      <c r="M20" s="51">
        <v>19421939000</v>
      </c>
      <c r="N20" s="51">
        <v>0</v>
      </c>
      <c r="O20" s="52">
        <v>0</v>
      </c>
      <c r="P20" s="1" t="s">
        <v>134</v>
      </c>
      <c r="Q20" s="53">
        <f t="shared" si="1"/>
        <v>0</v>
      </c>
      <c r="R20" s="1">
        <v>3</v>
      </c>
      <c r="S20" s="1" t="str">
        <f t="shared" si="2"/>
        <v>2</v>
      </c>
      <c r="T20" s="1" t="str">
        <f t="shared" si="3"/>
        <v>FD</v>
      </c>
      <c r="U20" s="1" t="str">
        <f t="shared" si="0"/>
        <v>´2240000000000000000000</v>
      </c>
    </row>
    <row r="21" spans="1:21" x14ac:dyDescent="0.2">
      <c r="A21" s="49" t="s">
        <v>132</v>
      </c>
      <c r="B21" s="49" t="s">
        <v>64</v>
      </c>
      <c r="C21" s="50" t="s">
        <v>65</v>
      </c>
      <c r="D21" s="50" t="s">
        <v>66</v>
      </c>
      <c r="E21" s="62">
        <v>19421939000</v>
      </c>
      <c r="F21" s="62">
        <v>0</v>
      </c>
      <c r="G21" s="62">
        <v>0</v>
      </c>
      <c r="H21" s="62">
        <v>19421939000</v>
      </c>
      <c r="I21" s="62">
        <v>0</v>
      </c>
      <c r="J21" s="62">
        <v>0</v>
      </c>
      <c r="K21" s="51">
        <v>0</v>
      </c>
      <c r="L21" s="51"/>
      <c r="M21" s="51">
        <v>19421939000</v>
      </c>
      <c r="N21" s="51">
        <v>0</v>
      </c>
      <c r="O21" s="52">
        <v>0</v>
      </c>
      <c r="P21" s="1" t="s">
        <v>134</v>
      </c>
      <c r="Q21" s="53">
        <f t="shared" si="1"/>
        <v>0</v>
      </c>
      <c r="R21" s="1">
        <v>5</v>
      </c>
      <c r="S21" s="1" t="str">
        <f t="shared" si="2"/>
        <v>2</v>
      </c>
      <c r="T21" s="1" t="str">
        <f t="shared" si="3"/>
        <v>FD</v>
      </c>
      <c r="U21" s="1" t="str">
        <f t="shared" si="0"/>
        <v>´2240500000000000000000</v>
      </c>
    </row>
    <row r="22" spans="1:21" x14ac:dyDescent="0.2">
      <c r="A22" s="49" t="s">
        <v>132</v>
      </c>
      <c r="B22" s="49" t="s">
        <v>67</v>
      </c>
      <c r="C22" s="50" t="s">
        <v>68</v>
      </c>
      <c r="D22" s="50" t="s">
        <v>69</v>
      </c>
      <c r="E22" s="62">
        <v>19421939000</v>
      </c>
      <c r="F22" s="62">
        <v>0</v>
      </c>
      <c r="G22" s="62">
        <v>0</v>
      </c>
      <c r="H22" s="62">
        <v>19421939000</v>
      </c>
      <c r="I22" s="62">
        <v>0</v>
      </c>
      <c r="J22" s="62">
        <v>0</v>
      </c>
      <c r="K22" s="51">
        <v>0</v>
      </c>
      <c r="L22" s="51"/>
      <c r="M22" s="51">
        <v>19421939000</v>
      </c>
      <c r="N22" s="51">
        <v>0</v>
      </c>
      <c r="O22" s="52">
        <v>0</v>
      </c>
      <c r="P22" s="1" t="s">
        <v>134</v>
      </c>
      <c r="Q22" s="53">
        <f t="shared" si="1"/>
        <v>0</v>
      </c>
      <c r="R22" s="1">
        <v>7</v>
      </c>
      <c r="S22" s="1" t="str">
        <f t="shared" si="2"/>
        <v>2</v>
      </c>
      <c r="T22" s="1" t="str">
        <f t="shared" si="3"/>
        <v>FD</v>
      </c>
      <c r="U22" s="1" t="str">
        <f t="shared" si="0"/>
        <v>´2240501000000000000000</v>
      </c>
    </row>
    <row r="23" spans="1:21" x14ac:dyDescent="0.2">
      <c r="A23" s="49" t="s">
        <v>132</v>
      </c>
      <c r="B23" s="49" t="s">
        <v>70</v>
      </c>
      <c r="C23" s="50" t="s">
        <v>71</v>
      </c>
      <c r="D23" s="50" t="s">
        <v>72</v>
      </c>
      <c r="E23" s="62">
        <v>60000000</v>
      </c>
      <c r="F23" s="62">
        <v>0</v>
      </c>
      <c r="G23" s="62">
        <v>0</v>
      </c>
      <c r="H23" s="62">
        <v>60000000</v>
      </c>
      <c r="I23" s="62">
        <v>1810209</v>
      </c>
      <c r="J23" s="62">
        <v>8257697.6399999997</v>
      </c>
      <c r="K23" s="51">
        <v>13.76</v>
      </c>
      <c r="L23" s="51"/>
      <c r="M23" s="51">
        <v>51742302.359999999</v>
      </c>
      <c r="N23" s="51">
        <v>0</v>
      </c>
      <c r="O23" s="52">
        <v>8257697.6399999997</v>
      </c>
      <c r="P23" s="1" t="s">
        <v>134</v>
      </c>
      <c r="Q23" s="53">
        <f t="shared" si="1"/>
        <v>0</v>
      </c>
      <c r="R23" s="1">
        <v>2</v>
      </c>
      <c r="S23" s="1" t="str">
        <f t="shared" si="2"/>
        <v>2</v>
      </c>
      <c r="T23" s="1" t="str">
        <f t="shared" si="3"/>
        <v>FD</v>
      </c>
      <c r="U23" s="1" t="str">
        <f t="shared" si="0"/>
        <v>´2400000000000000000000</v>
      </c>
    </row>
    <row r="24" spans="1:21" ht="25.5" x14ac:dyDescent="0.2">
      <c r="A24" s="49" t="s">
        <v>132</v>
      </c>
      <c r="B24" s="49" t="s">
        <v>73</v>
      </c>
      <c r="C24" s="50" t="s">
        <v>74</v>
      </c>
      <c r="D24" s="50" t="s">
        <v>75</v>
      </c>
      <c r="E24" s="62">
        <v>60000000</v>
      </c>
      <c r="F24" s="62">
        <v>0</v>
      </c>
      <c r="G24" s="62">
        <v>0</v>
      </c>
      <c r="H24" s="62">
        <v>60000000</v>
      </c>
      <c r="I24" s="62">
        <v>1810209</v>
      </c>
      <c r="J24" s="62">
        <v>1895763.64</v>
      </c>
      <c r="K24" s="51">
        <v>3.15</v>
      </c>
      <c r="L24" s="51"/>
      <c r="M24" s="51">
        <v>58104236.359999999</v>
      </c>
      <c r="N24" s="51">
        <v>0</v>
      </c>
      <c r="O24" s="52">
        <v>1895763.64</v>
      </c>
      <c r="P24" s="1" t="s">
        <v>134</v>
      </c>
      <c r="Q24" s="53">
        <f t="shared" si="1"/>
        <v>0</v>
      </c>
      <c r="R24" s="1">
        <v>3</v>
      </c>
      <c r="S24" s="1" t="str">
        <f t="shared" si="2"/>
        <v>2</v>
      </c>
      <c r="T24" s="1" t="str">
        <f t="shared" si="3"/>
        <v>FD</v>
      </c>
      <c r="U24" s="1" t="str">
        <f t="shared" si="0"/>
        <v>´2430000000000000000000</v>
      </c>
    </row>
    <row r="25" spans="1:21" ht="25.5" x14ac:dyDescent="0.2">
      <c r="A25" s="49" t="s">
        <v>132</v>
      </c>
      <c r="B25" s="49" t="s">
        <v>76</v>
      </c>
      <c r="C25" s="50" t="s">
        <v>77</v>
      </c>
      <c r="D25" s="50" t="s">
        <v>117</v>
      </c>
      <c r="E25" s="62">
        <v>60000000</v>
      </c>
      <c r="F25" s="62">
        <v>0</v>
      </c>
      <c r="G25" s="62">
        <v>0</v>
      </c>
      <c r="H25" s="62">
        <v>60000000</v>
      </c>
      <c r="I25" s="62">
        <v>1810209</v>
      </c>
      <c r="J25" s="62">
        <v>1895763.64</v>
      </c>
      <c r="K25" s="51">
        <v>3.15</v>
      </c>
      <c r="L25" s="51"/>
      <c r="M25" s="51">
        <v>58104236.359999999</v>
      </c>
      <c r="N25" s="51">
        <v>0</v>
      </c>
      <c r="O25" s="52">
        <v>1895763.64</v>
      </c>
      <c r="P25" s="1" t="s">
        <v>134</v>
      </c>
      <c r="Q25" s="53">
        <f t="shared" si="1"/>
        <v>0</v>
      </c>
      <c r="R25" s="1">
        <v>5</v>
      </c>
      <c r="S25" s="1" t="str">
        <f t="shared" si="2"/>
        <v>2</v>
      </c>
      <c r="T25" s="1" t="str">
        <f t="shared" si="3"/>
        <v>FD</v>
      </c>
      <c r="U25" s="1" t="str">
        <f t="shared" si="0"/>
        <v>´2430200000000000000000</v>
      </c>
    </row>
    <row r="26" spans="1:21" ht="13.5" thickBot="1" x14ac:dyDescent="0.25">
      <c r="A26" s="49" t="s">
        <v>132</v>
      </c>
      <c r="B26" s="49" t="s">
        <v>79</v>
      </c>
      <c r="C26" s="54" t="s">
        <v>80</v>
      </c>
      <c r="D26" s="54" t="s">
        <v>124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6361934</v>
      </c>
      <c r="K26" s="55">
        <v>0</v>
      </c>
      <c r="L26" s="55"/>
      <c r="M26" s="55">
        <v>-6361934</v>
      </c>
      <c r="N26" s="55">
        <v>0</v>
      </c>
      <c r="O26" s="56">
        <v>6361934</v>
      </c>
      <c r="P26" s="1" t="s">
        <v>134</v>
      </c>
      <c r="Q26" s="53">
        <f t="shared" si="1"/>
        <v>0</v>
      </c>
      <c r="R26" s="1">
        <v>3</v>
      </c>
      <c r="S26" s="1" t="str">
        <f t="shared" si="2"/>
        <v>2</v>
      </c>
      <c r="T26" s="1" t="str">
        <f t="shared" si="3"/>
        <v>FD</v>
      </c>
      <c r="U26" s="1" t="str">
        <f t="shared" si="0"/>
        <v>´2490000000000000000000</v>
      </c>
    </row>
    <row r="27" spans="1:21" x14ac:dyDescent="0.2">
      <c r="E27" s="60"/>
      <c r="F27" s="60"/>
      <c r="G27" s="60"/>
      <c r="H27" s="60"/>
      <c r="I27" s="60"/>
      <c r="J27" s="60"/>
    </row>
    <row r="28" spans="1:21" x14ac:dyDescent="0.2">
      <c r="E28" s="60"/>
      <c r="F28" s="60"/>
      <c r="G28" s="60"/>
      <c r="H28" s="60"/>
      <c r="I28" s="60"/>
      <c r="J28" s="60"/>
    </row>
    <row r="29" spans="1:21" x14ac:dyDescent="0.2">
      <c r="E29" s="60"/>
      <c r="F29" s="60"/>
      <c r="G29" s="60"/>
      <c r="H29" s="60"/>
      <c r="I29" s="60"/>
      <c r="J29" s="60"/>
    </row>
    <row r="30" spans="1:21" x14ac:dyDescent="0.2">
      <c r="E30" s="60"/>
      <c r="F30" s="60"/>
      <c r="G30" s="60"/>
      <c r="H30" s="60"/>
      <c r="I30" s="60"/>
      <c r="J30" s="60"/>
    </row>
    <row r="31" spans="1:21" x14ac:dyDescent="0.2">
      <c r="E31" s="60"/>
      <c r="F31" s="60"/>
      <c r="G31" s="60"/>
      <c r="H31" s="60"/>
      <c r="I31" s="60"/>
      <c r="J31" s="60"/>
    </row>
    <row r="32" spans="1:21" x14ac:dyDescent="0.2">
      <c r="E32" s="60"/>
      <c r="F32" s="60"/>
      <c r="G32" s="60"/>
      <c r="H32" s="60"/>
      <c r="I32" s="60"/>
      <c r="J32" s="60"/>
    </row>
    <row r="33" spans="5:10" x14ac:dyDescent="0.2">
      <c r="E33" s="60"/>
      <c r="F33" s="60"/>
      <c r="G33" s="60"/>
      <c r="H33" s="60"/>
      <c r="I33" s="60"/>
      <c r="J33" s="60"/>
    </row>
    <row r="34" spans="5:10" x14ac:dyDescent="0.2">
      <c r="E34" s="60"/>
      <c r="F34" s="60"/>
      <c r="G34" s="60"/>
      <c r="H34" s="60"/>
      <c r="I34" s="60"/>
      <c r="J34" s="60"/>
    </row>
    <row r="35" spans="5:10" x14ac:dyDescent="0.2">
      <c r="E35" s="60"/>
      <c r="F35" s="60"/>
      <c r="G35" s="60"/>
      <c r="H35" s="60"/>
      <c r="I35" s="60"/>
      <c r="J35" s="60"/>
    </row>
    <row r="36" spans="5:10" x14ac:dyDescent="0.2">
      <c r="E36" s="60"/>
      <c r="F36" s="60"/>
      <c r="G36" s="60"/>
      <c r="H36" s="60"/>
      <c r="I36" s="60"/>
      <c r="J36" s="60"/>
    </row>
    <row r="37" spans="5:10" x14ac:dyDescent="0.2">
      <c r="E37" s="60"/>
      <c r="F37" s="60"/>
      <c r="G37" s="60"/>
      <c r="H37" s="60"/>
      <c r="I37" s="60"/>
      <c r="J37" s="60"/>
    </row>
    <row r="38" spans="5:10" x14ac:dyDescent="0.2">
      <c r="E38" s="60"/>
      <c r="F38" s="60"/>
      <c r="G38" s="60"/>
      <c r="H38" s="60"/>
      <c r="I38" s="60"/>
      <c r="J38" s="60"/>
    </row>
    <row r="39" spans="5:10" x14ac:dyDescent="0.2">
      <c r="E39" s="60"/>
      <c r="F39" s="60"/>
      <c r="G39" s="60"/>
      <c r="H39" s="60"/>
      <c r="I39" s="60"/>
      <c r="J39" s="60"/>
    </row>
    <row r="40" spans="5:10" x14ac:dyDescent="0.2">
      <c r="E40" s="60"/>
      <c r="F40" s="60"/>
      <c r="G40" s="60"/>
      <c r="H40" s="60"/>
      <c r="I40" s="60"/>
      <c r="J40" s="60"/>
    </row>
    <row r="41" spans="5:10" x14ac:dyDescent="0.2">
      <c r="E41" s="60"/>
      <c r="F41" s="60"/>
      <c r="G41" s="60"/>
      <c r="H41" s="60"/>
      <c r="I41" s="60"/>
      <c r="J41" s="60"/>
    </row>
    <row r="42" spans="5:10" x14ac:dyDescent="0.2">
      <c r="E42" s="60"/>
      <c r="F42" s="60"/>
      <c r="G42" s="60"/>
      <c r="H42" s="60"/>
      <c r="I42" s="60"/>
      <c r="J42" s="60"/>
    </row>
    <row r="43" spans="5:10" x14ac:dyDescent="0.2">
      <c r="E43" s="60"/>
      <c r="F43" s="60"/>
      <c r="G43" s="60"/>
      <c r="H43" s="60"/>
      <c r="I43" s="60"/>
      <c r="J43" s="60"/>
    </row>
    <row r="44" spans="5:10" x14ac:dyDescent="0.2">
      <c r="E44" s="60"/>
      <c r="F44" s="60"/>
      <c r="G44" s="60"/>
      <c r="H44" s="60"/>
      <c r="I44" s="60"/>
      <c r="J44" s="60"/>
    </row>
    <row r="45" spans="5:10" x14ac:dyDescent="0.2">
      <c r="E45" s="60"/>
      <c r="F45" s="60"/>
      <c r="G45" s="60"/>
      <c r="H45" s="60"/>
      <c r="I45" s="60"/>
      <c r="J45" s="60"/>
    </row>
    <row r="46" spans="5:10" x14ac:dyDescent="0.2">
      <c r="E46" s="60"/>
      <c r="F46" s="60"/>
      <c r="G46" s="60"/>
      <c r="H46" s="60"/>
      <c r="I46" s="60"/>
      <c r="J46" s="60"/>
    </row>
    <row r="47" spans="5:10" x14ac:dyDescent="0.2">
      <c r="E47" s="60"/>
      <c r="F47" s="60"/>
      <c r="G47" s="60"/>
      <c r="H47" s="60"/>
      <c r="I47" s="60"/>
      <c r="J47" s="60"/>
    </row>
    <row r="48" spans="5:10" x14ac:dyDescent="0.2">
      <c r="E48" s="60"/>
      <c r="F48" s="60"/>
      <c r="G48" s="60"/>
      <c r="H48" s="60"/>
      <c r="I48" s="60"/>
      <c r="J48" s="60"/>
    </row>
    <row r="49" spans="5:10" x14ac:dyDescent="0.2">
      <c r="E49" s="60"/>
      <c r="F49" s="60"/>
      <c r="G49" s="60"/>
      <c r="H49" s="60"/>
      <c r="I49" s="60"/>
      <c r="J49" s="60"/>
    </row>
    <row r="50" spans="5:10" x14ac:dyDescent="0.2">
      <c r="E50" s="60"/>
      <c r="F50" s="60"/>
      <c r="G50" s="60"/>
      <c r="H50" s="60"/>
      <c r="I50" s="60"/>
      <c r="J50" s="60"/>
    </row>
    <row r="51" spans="5:10" x14ac:dyDescent="0.2">
      <c r="E51" s="60"/>
      <c r="F51" s="60"/>
      <c r="G51" s="60"/>
      <c r="H51" s="60"/>
      <c r="I51" s="60"/>
      <c r="J51" s="60"/>
    </row>
  </sheetData>
  <hyperlinks>
    <hyperlink ref="C5" location="Indice!A1" display="Indice"/>
  </hyperlink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1"/>
  <sheetViews>
    <sheetView showGridLines="0" workbookViewId="0">
      <selection activeCell="D23" sqref="D23"/>
    </sheetView>
  </sheetViews>
  <sheetFormatPr baseColWidth="10" defaultRowHeight="12.75" x14ac:dyDescent="0.2"/>
  <cols>
    <col min="1" max="2" width="45.7109375" style="1" bestFit="1" customWidth="1"/>
    <col min="3" max="3" width="42.85546875" style="1" bestFit="1" customWidth="1"/>
    <col min="4" max="4" width="38.85546875" style="1" bestFit="1" customWidth="1"/>
    <col min="5" max="5" width="18.28515625" style="1" bestFit="1" customWidth="1"/>
    <col min="6" max="6" width="23" style="1" hidden="1" customWidth="1"/>
    <col min="7" max="7" width="21.7109375" style="1" bestFit="1" customWidth="1"/>
    <col min="8" max="8" width="19.28515625" style="1" bestFit="1" customWidth="1"/>
    <col min="9" max="9" width="19.140625" style="1" hidden="1" customWidth="1"/>
    <col min="10" max="10" width="15.5703125" style="1" bestFit="1" customWidth="1"/>
    <col min="11" max="11" width="25.5703125" style="1" bestFit="1" customWidth="1"/>
    <col min="12" max="12" width="25.5703125" style="1" customWidth="1"/>
    <col min="13" max="13" width="21.28515625" style="1" bestFit="1" customWidth="1"/>
    <col min="14" max="14" width="32.28515625" style="1" bestFit="1" customWidth="1"/>
    <col min="15" max="15" width="39.42578125" style="1" bestFit="1" customWidth="1"/>
    <col min="16" max="16384" width="11.42578125" style="1"/>
  </cols>
  <sheetData>
    <row r="1" spans="1:21" ht="31.5" customHeight="1" x14ac:dyDescent="0.2">
      <c r="A1" s="24" t="s">
        <v>135</v>
      </c>
      <c r="B1" s="25" t="s">
        <v>1</v>
      </c>
      <c r="C1" s="26" t="s">
        <v>136</v>
      </c>
    </row>
    <row r="2" spans="1:21" ht="15" customHeight="1" x14ac:dyDescent="0.2">
      <c r="A2" s="27" t="s">
        <v>137</v>
      </c>
      <c r="B2" s="28"/>
      <c r="C2" s="26"/>
    </row>
    <row r="3" spans="1:21" x14ac:dyDescent="0.2">
      <c r="A3" s="1">
        <f>COUNTA(A11:A27)+11</f>
        <v>27</v>
      </c>
      <c r="B3" s="29"/>
    </row>
    <row r="4" spans="1:21" x14ac:dyDescent="0.2">
      <c r="A4" s="30" t="s">
        <v>138</v>
      </c>
      <c r="B4" s="31"/>
      <c r="C4" s="30"/>
    </row>
    <row r="5" spans="1:21" x14ac:dyDescent="0.2">
      <c r="A5" s="32"/>
      <c r="B5" s="32"/>
      <c r="C5" s="33" t="s">
        <v>5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21" x14ac:dyDescent="0.2">
      <c r="A6" s="35" t="s">
        <v>239</v>
      </c>
      <c r="B6" s="36"/>
      <c r="C6" s="35">
        <v>2</v>
      </c>
      <c r="F6" s="1">
        <v>2</v>
      </c>
    </row>
    <row r="7" spans="1:21" x14ac:dyDescent="0.2">
      <c r="A7" s="35" t="s">
        <v>264</v>
      </c>
      <c r="B7" s="35" t="s">
        <v>241</v>
      </c>
      <c r="C7" s="1" t="str">
        <f>MID(A8,FIND(" ",A8,15)+1,FIND(":",A8,FIND(" ",A8,15))-FIND(" ",A8,15)-1)</f>
        <v>CB-0101</v>
      </c>
      <c r="D7" s="1" t="str">
        <f>MID(B8,23,2)</f>
        <v>03</v>
      </c>
      <c r="E7" s="27" t="s">
        <v>137</v>
      </c>
      <c r="F7" s="27" t="s">
        <v>6</v>
      </c>
      <c r="G7" s="1" t="str">
        <f>MID(A8,FIND(" ",A8,14)+1,7)</f>
        <v>CB-0101</v>
      </c>
      <c r="H7" s="1" t="s">
        <v>7</v>
      </c>
    </row>
    <row r="8" spans="1:21" ht="25.5" x14ac:dyDescent="0.2">
      <c r="A8" s="35" t="s">
        <v>242</v>
      </c>
      <c r="B8" s="35" t="s">
        <v>243</v>
      </c>
      <c r="D8" s="1" t="str">
        <f>MID(A7,7,150)</f>
        <v>DL ENGATIVA.</v>
      </c>
      <c r="E8" s="1" t="s">
        <v>7</v>
      </c>
    </row>
    <row r="9" spans="1:21" x14ac:dyDescent="0.2">
      <c r="A9" s="35" t="s">
        <v>265</v>
      </c>
      <c r="B9" s="35" t="s">
        <v>245</v>
      </c>
    </row>
    <row r="10" spans="1:21" x14ac:dyDescent="0.2">
      <c r="A10" s="30"/>
      <c r="B10" s="31"/>
      <c r="C10" s="30"/>
    </row>
    <row r="11" spans="1:21" ht="13.5" thickBot="1" x14ac:dyDescent="0.25">
      <c r="A11" s="37"/>
      <c r="B11" s="38"/>
      <c r="C11" s="37"/>
    </row>
    <row r="12" spans="1:21" ht="25.5" x14ac:dyDescent="0.2">
      <c r="A12" s="39" t="s">
        <v>8</v>
      </c>
      <c r="B12" s="40" t="s">
        <v>9</v>
      </c>
      <c r="C12" s="41" t="s">
        <v>10</v>
      </c>
      <c r="D12" s="42" t="s">
        <v>11</v>
      </c>
      <c r="E12" s="43" t="s">
        <v>12</v>
      </c>
      <c r="F12" s="42" t="s">
        <v>13</v>
      </c>
      <c r="G12" s="42" t="s">
        <v>14</v>
      </c>
      <c r="H12" s="42" t="s">
        <v>15</v>
      </c>
      <c r="I12" s="42" t="s">
        <v>16</v>
      </c>
      <c r="J12" s="43" t="s">
        <v>17</v>
      </c>
      <c r="K12" s="42" t="s">
        <v>18</v>
      </c>
      <c r="L12" s="42"/>
      <c r="M12" s="43" t="s">
        <v>19</v>
      </c>
      <c r="N12" s="42" t="s">
        <v>20</v>
      </c>
      <c r="O12" s="44" t="s">
        <v>21</v>
      </c>
      <c r="P12" s="1" t="s">
        <v>22</v>
      </c>
      <c r="Q12" s="1" t="s">
        <v>23</v>
      </c>
      <c r="R12" s="1" t="s">
        <v>24</v>
      </c>
      <c r="S12" s="1" t="s">
        <v>25</v>
      </c>
      <c r="T12" s="1" t="s">
        <v>26</v>
      </c>
    </row>
    <row r="13" spans="1:21" ht="25.5" x14ac:dyDescent="0.2">
      <c r="A13" s="45" t="s">
        <v>27</v>
      </c>
      <c r="B13" s="46"/>
      <c r="C13" s="47" t="s">
        <v>28</v>
      </c>
      <c r="D13" s="47" t="s">
        <v>29</v>
      </c>
      <c r="E13" s="47" t="s">
        <v>30</v>
      </c>
      <c r="F13" s="47" t="s">
        <v>31</v>
      </c>
      <c r="G13" s="47" t="s">
        <v>32</v>
      </c>
      <c r="H13" s="47" t="s">
        <v>33</v>
      </c>
      <c r="I13" s="47" t="s">
        <v>16</v>
      </c>
      <c r="J13" s="47" t="s">
        <v>17</v>
      </c>
      <c r="K13" s="47" t="s">
        <v>34</v>
      </c>
      <c r="L13" s="47"/>
      <c r="M13" s="47" t="s">
        <v>35</v>
      </c>
      <c r="N13" s="47" t="s">
        <v>20</v>
      </c>
      <c r="O13" s="48" t="s">
        <v>21</v>
      </c>
    </row>
    <row r="14" spans="1:21" x14ac:dyDescent="0.2">
      <c r="A14" s="49" t="s">
        <v>137</v>
      </c>
      <c r="B14" s="49" t="s">
        <v>36</v>
      </c>
      <c r="C14" s="50" t="s">
        <v>37</v>
      </c>
      <c r="D14" s="50" t="s">
        <v>38</v>
      </c>
      <c r="E14" s="62">
        <v>36598724000</v>
      </c>
      <c r="F14" s="62">
        <v>0</v>
      </c>
      <c r="G14" s="62">
        <v>0</v>
      </c>
      <c r="H14" s="62">
        <v>36598724000</v>
      </c>
      <c r="I14" s="62">
        <v>10355956.35</v>
      </c>
      <c r="J14" s="62">
        <v>57995169.090000004</v>
      </c>
      <c r="K14" s="51">
        <v>0.15</v>
      </c>
      <c r="L14" s="51"/>
      <c r="M14" s="51">
        <v>36540728830.910004</v>
      </c>
      <c r="N14" s="51">
        <v>0</v>
      </c>
      <c r="O14" s="52">
        <v>57995169.090000004</v>
      </c>
      <c r="P14" s="1" t="s">
        <v>139</v>
      </c>
      <c r="Q14" s="53">
        <f>(H14-J14-M14)+(E14+G14-H14)</f>
        <v>0</v>
      </c>
      <c r="R14" s="1">
        <v>1</v>
      </c>
      <c r="S14" s="1" t="str">
        <f>MID(P14,2,1)</f>
        <v>2</v>
      </c>
      <c r="T14" s="1" t="str">
        <f>MID(P14,3,2)</f>
        <v>FD</v>
      </c>
      <c r="U14" s="1" t="str">
        <f t="shared" ref="U14:U27" si="0">IF(MID(B14,2,1)="9","´9000000000000000000000",B14)</f>
        <v>´2000000000000000000000</v>
      </c>
    </row>
    <row r="15" spans="1:21" x14ac:dyDescent="0.2">
      <c r="A15" s="49" t="s">
        <v>137</v>
      </c>
      <c r="B15" s="49" t="s">
        <v>40</v>
      </c>
      <c r="C15" s="50" t="s">
        <v>41</v>
      </c>
      <c r="D15" s="50" t="s">
        <v>42</v>
      </c>
      <c r="E15" s="62">
        <v>262550000</v>
      </c>
      <c r="F15" s="62">
        <v>0</v>
      </c>
      <c r="G15" s="62">
        <v>0</v>
      </c>
      <c r="H15" s="62">
        <v>262550000</v>
      </c>
      <c r="I15" s="62">
        <v>10349763</v>
      </c>
      <c r="J15" s="62">
        <v>57985722.880000003</v>
      </c>
      <c r="K15" s="51">
        <v>22.08</v>
      </c>
      <c r="L15" s="51"/>
      <c r="M15" s="51">
        <v>204564277.12</v>
      </c>
      <c r="N15" s="51">
        <v>0</v>
      </c>
      <c r="O15" s="52">
        <v>57985722.880000003</v>
      </c>
      <c r="P15" s="1" t="s">
        <v>139</v>
      </c>
      <c r="Q15" s="53">
        <f t="shared" ref="Q15:Q27" si="1">(H15-J15-M15)+(E15+G15-H15)</f>
        <v>0</v>
      </c>
      <c r="R15" s="1">
        <v>2</v>
      </c>
      <c r="S15" s="1" t="str">
        <f t="shared" ref="S15:S27" si="2">MID(P15,2,1)</f>
        <v>2</v>
      </c>
      <c r="T15" s="1" t="str">
        <f t="shared" ref="T15:T27" si="3">MID(P15,3,2)</f>
        <v>FD</v>
      </c>
      <c r="U15" s="1" t="str">
        <f t="shared" si="0"/>
        <v>´2100000000000000000000</v>
      </c>
    </row>
    <row r="16" spans="1:21" x14ac:dyDescent="0.2">
      <c r="A16" s="49" t="s">
        <v>137</v>
      </c>
      <c r="B16" s="49" t="s">
        <v>43</v>
      </c>
      <c r="C16" s="50" t="s">
        <v>44</v>
      </c>
      <c r="D16" s="50" t="s">
        <v>45</v>
      </c>
      <c r="E16" s="62">
        <v>262550000</v>
      </c>
      <c r="F16" s="62">
        <v>0</v>
      </c>
      <c r="G16" s="62">
        <v>0</v>
      </c>
      <c r="H16" s="62">
        <v>262550000</v>
      </c>
      <c r="I16" s="62">
        <v>10349763</v>
      </c>
      <c r="J16" s="62">
        <v>57985722.880000003</v>
      </c>
      <c r="K16" s="51">
        <v>22.08</v>
      </c>
      <c r="L16" s="51"/>
      <c r="M16" s="51">
        <v>204564277.12</v>
      </c>
      <c r="N16" s="51">
        <v>0</v>
      </c>
      <c r="O16" s="52">
        <v>57985722.880000003</v>
      </c>
      <c r="P16" s="1" t="s">
        <v>139</v>
      </c>
      <c r="Q16" s="53">
        <f t="shared" si="1"/>
        <v>0</v>
      </c>
      <c r="R16" s="1">
        <v>3</v>
      </c>
      <c r="S16" s="1" t="str">
        <f t="shared" si="2"/>
        <v>2</v>
      </c>
      <c r="T16" s="1" t="str">
        <f t="shared" si="3"/>
        <v>FD</v>
      </c>
      <c r="U16" s="1" t="str">
        <f t="shared" si="0"/>
        <v>´2120000000000000000000</v>
      </c>
    </row>
    <row r="17" spans="1:21" x14ac:dyDescent="0.2">
      <c r="A17" s="49" t="s">
        <v>137</v>
      </c>
      <c r="B17" s="49" t="s">
        <v>46</v>
      </c>
      <c r="C17" s="50" t="s">
        <v>47</v>
      </c>
      <c r="D17" s="50" t="s">
        <v>48</v>
      </c>
      <c r="E17" s="62">
        <v>185000000</v>
      </c>
      <c r="F17" s="62">
        <v>0</v>
      </c>
      <c r="G17" s="62">
        <v>0</v>
      </c>
      <c r="H17" s="62">
        <v>185000000</v>
      </c>
      <c r="I17" s="62">
        <v>10285693</v>
      </c>
      <c r="J17" s="62">
        <v>31842281.879999999</v>
      </c>
      <c r="K17" s="51">
        <v>17.21</v>
      </c>
      <c r="L17" s="51"/>
      <c r="M17" s="51">
        <v>153157718.12</v>
      </c>
      <c r="N17" s="51">
        <v>0</v>
      </c>
      <c r="O17" s="52">
        <v>31842281.879999999</v>
      </c>
      <c r="P17" s="1" t="s">
        <v>139</v>
      </c>
      <c r="Q17" s="53">
        <f t="shared" si="1"/>
        <v>0</v>
      </c>
      <c r="R17" s="1">
        <v>5</v>
      </c>
      <c r="S17" s="1" t="str">
        <f t="shared" si="2"/>
        <v>2</v>
      </c>
      <c r="T17" s="1" t="str">
        <f t="shared" si="3"/>
        <v>FD</v>
      </c>
      <c r="U17" s="1" t="str">
        <f t="shared" si="0"/>
        <v>´2120300000000000000000</v>
      </c>
    </row>
    <row r="18" spans="1:21" x14ac:dyDescent="0.2">
      <c r="A18" s="49" t="s">
        <v>137</v>
      </c>
      <c r="B18" s="49" t="s">
        <v>49</v>
      </c>
      <c r="C18" s="50" t="s">
        <v>50</v>
      </c>
      <c r="D18" s="50" t="s">
        <v>51</v>
      </c>
      <c r="E18" s="62">
        <v>42000000</v>
      </c>
      <c r="F18" s="62">
        <v>0</v>
      </c>
      <c r="G18" s="62">
        <v>0</v>
      </c>
      <c r="H18" s="62">
        <v>42000000</v>
      </c>
      <c r="I18" s="62">
        <v>0</v>
      </c>
      <c r="J18" s="62">
        <v>13050420</v>
      </c>
      <c r="K18" s="51">
        <v>31.07</v>
      </c>
      <c r="L18" s="51"/>
      <c r="M18" s="51">
        <v>28949580</v>
      </c>
      <c r="N18" s="51">
        <v>0</v>
      </c>
      <c r="O18" s="52">
        <v>13050420</v>
      </c>
      <c r="P18" s="1" t="s">
        <v>139</v>
      </c>
      <c r="Q18" s="53">
        <f t="shared" si="1"/>
        <v>0</v>
      </c>
      <c r="R18" s="1">
        <v>5</v>
      </c>
      <c r="S18" s="1" t="str">
        <f t="shared" si="2"/>
        <v>2</v>
      </c>
      <c r="T18" s="1" t="str">
        <f t="shared" si="3"/>
        <v>FD</v>
      </c>
      <c r="U18" s="1" t="str">
        <f t="shared" si="0"/>
        <v>´2120400000000000000000</v>
      </c>
    </row>
    <row r="19" spans="1:21" x14ac:dyDescent="0.2">
      <c r="A19" s="49" t="s">
        <v>137</v>
      </c>
      <c r="B19" s="49" t="s">
        <v>52</v>
      </c>
      <c r="C19" s="50" t="s">
        <v>53</v>
      </c>
      <c r="D19" s="50" t="s">
        <v>54</v>
      </c>
      <c r="E19" s="62">
        <v>42000000</v>
      </c>
      <c r="F19" s="62">
        <v>0</v>
      </c>
      <c r="G19" s="62">
        <v>0</v>
      </c>
      <c r="H19" s="62">
        <v>42000000</v>
      </c>
      <c r="I19" s="62">
        <v>0</v>
      </c>
      <c r="J19" s="62">
        <v>13050420</v>
      </c>
      <c r="K19" s="51">
        <v>31.07</v>
      </c>
      <c r="L19" s="51"/>
      <c r="M19" s="51">
        <v>28949580</v>
      </c>
      <c r="N19" s="51">
        <v>0</v>
      </c>
      <c r="O19" s="52">
        <v>13050420</v>
      </c>
      <c r="P19" s="1" t="s">
        <v>139</v>
      </c>
      <c r="Q19" s="53">
        <f t="shared" si="1"/>
        <v>0</v>
      </c>
      <c r="R19" s="1">
        <v>7</v>
      </c>
      <c r="S19" s="1" t="str">
        <f t="shared" si="2"/>
        <v>2</v>
      </c>
      <c r="T19" s="1" t="str">
        <f t="shared" si="3"/>
        <v>FD</v>
      </c>
      <c r="U19" s="1" t="str">
        <f t="shared" si="0"/>
        <v>´2120402000000000000000</v>
      </c>
    </row>
    <row r="20" spans="1:21" x14ac:dyDescent="0.2">
      <c r="A20" s="49" t="s">
        <v>137</v>
      </c>
      <c r="B20" s="49" t="s">
        <v>55</v>
      </c>
      <c r="C20" s="50" t="s">
        <v>56</v>
      </c>
      <c r="D20" s="50" t="s">
        <v>57</v>
      </c>
      <c r="E20" s="62">
        <v>35550000</v>
      </c>
      <c r="F20" s="62">
        <v>0</v>
      </c>
      <c r="G20" s="62">
        <v>0</v>
      </c>
      <c r="H20" s="62">
        <v>35550000</v>
      </c>
      <c r="I20" s="62">
        <v>64070</v>
      </c>
      <c r="J20" s="62">
        <v>13093021</v>
      </c>
      <c r="K20" s="51">
        <v>36.82</v>
      </c>
      <c r="L20" s="51"/>
      <c r="M20" s="51">
        <v>22456979</v>
      </c>
      <c r="N20" s="51">
        <v>0</v>
      </c>
      <c r="O20" s="52">
        <v>13093021</v>
      </c>
      <c r="P20" s="1" t="s">
        <v>139</v>
      </c>
      <c r="Q20" s="53">
        <f t="shared" si="1"/>
        <v>0</v>
      </c>
      <c r="R20" s="1">
        <v>5</v>
      </c>
      <c r="S20" s="1" t="str">
        <f t="shared" si="2"/>
        <v>2</v>
      </c>
      <c r="T20" s="1" t="str">
        <f t="shared" si="3"/>
        <v>FD</v>
      </c>
      <c r="U20" s="1" t="str">
        <f t="shared" si="0"/>
        <v>´2129900000000000000000</v>
      </c>
    </row>
    <row r="21" spans="1:21" x14ac:dyDescent="0.2">
      <c r="A21" s="49" t="s">
        <v>137</v>
      </c>
      <c r="B21" s="49" t="s">
        <v>58</v>
      </c>
      <c r="C21" s="50" t="s">
        <v>59</v>
      </c>
      <c r="D21" s="50" t="s">
        <v>60</v>
      </c>
      <c r="E21" s="62">
        <v>36334369000</v>
      </c>
      <c r="F21" s="62">
        <v>0</v>
      </c>
      <c r="G21" s="62">
        <v>0</v>
      </c>
      <c r="H21" s="62">
        <v>36334369000</v>
      </c>
      <c r="I21" s="62">
        <v>0</v>
      </c>
      <c r="J21" s="62">
        <v>0</v>
      </c>
      <c r="K21" s="51">
        <v>0</v>
      </c>
      <c r="L21" s="51"/>
      <c r="M21" s="51">
        <v>36334369000</v>
      </c>
      <c r="N21" s="51">
        <v>0</v>
      </c>
      <c r="O21" s="52">
        <v>0</v>
      </c>
      <c r="P21" s="1" t="s">
        <v>139</v>
      </c>
      <c r="Q21" s="53">
        <f t="shared" si="1"/>
        <v>0</v>
      </c>
      <c r="R21" s="1">
        <v>2</v>
      </c>
      <c r="S21" s="1" t="str">
        <f t="shared" si="2"/>
        <v>2</v>
      </c>
      <c r="T21" s="1" t="str">
        <f t="shared" si="3"/>
        <v>FD</v>
      </c>
      <c r="U21" s="1" t="str">
        <f t="shared" si="0"/>
        <v>´2200000000000000000000</v>
      </c>
    </row>
    <row r="22" spans="1:21" x14ac:dyDescent="0.2">
      <c r="A22" s="49" t="s">
        <v>137</v>
      </c>
      <c r="B22" s="49" t="s">
        <v>61</v>
      </c>
      <c r="C22" s="50" t="s">
        <v>62</v>
      </c>
      <c r="D22" s="50" t="s">
        <v>63</v>
      </c>
      <c r="E22" s="62">
        <v>36334369000</v>
      </c>
      <c r="F22" s="62">
        <v>0</v>
      </c>
      <c r="G22" s="62">
        <v>0</v>
      </c>
      <c r="H22" s="62">
        <v>36334369000</v>
      </c>
      <c r="I22" s="62">
        <v>0</v>
      </c>
      <c r="J22" s="62">
        <v>0</v>
      </c>
      <c r="K22" s="51">
        <v>0</v>
      </c>
      <c r="L22" s="51"/>
      <c r="M22" s="51">
        <v>36334369000</v>
      </c>
      <c r="N22" s="51">
        <v>0</v>
      </c>
      <c r="O22" s="52">
        <v>0</v>
      </c>
      <c r="P22" s="1" t="s">
        <v>139</v>
      </c>
      <c r="Q22" s="53">
        <f t="shared" si="1"/>
        <v>0</v>
      </c>
      <c r="R22" s="1">
        <v>3</v>
      </c>
      <c r="S22" s="1" t="str">
        <f t="shared" si="2"/>
        <v>2</v>
      </c>
      <c r="T22" s="1" t="str">
        <f t="shared" si="3"/>
        <v>FD</v>
      </c>
      <c r="U22" s="1" t="str">
        <f t="shared" si="0"/>
        <v>´2240000000000000000000</v>
      </c>
    </row>
    <row r="23" spans="1:21" x14ac:dyDescent="0.2">
      <c r="A23" s="49" t="s">
        <v>137</v>
      </c>
      <c r="B23" s="49" t="s">
        <v>64</v>
      </c>
      <c r="C23" s="50" t="s">
        <v>65</v>
      </c>
      <c r="D23" s="50" t="s">
        <v>66</v>
      </c>
      <c r="E23" s="62">
        <v>36334369000</v>
      </c>
      <c r="F23" s="62">
        <v>0</v>
      </c>
      <c r="G23" s="62">
        <v>0</v>
      </c>
      <c r="H23" s="62">
        <v>36334369000</v>
      </c>
      <c r="I23" s="62">
        <v>0</v>
      </c>
      <c r="J23" s="62">
        <v>0</v>
      </c>
      <c r="K23" s="51">
        <v>0</v>
      </c>
      <c r="L23" s="51"/>
      <c r="M23" s="51">
        <v>36334369000</v>
      </c>
      <c r="N23" s="51">
        <v>0</v>
      </c>
      <c r="O23" s="52">
        <v>0</v>
      </c>
      <c r="P23" s="1" t="s">
        <v>139</v>
      </c>
      <c r="Q23" s="53">
        <f t="shared" si="1"/>
        <v>0</v>
      </c>
      <c r="R23" s="1">
        <v>5</v>
      </c>
      <c r="S23" s="1" t="str">
        <f t="shared" si="2"/>
        <v>2</v>
      </c>
      <c r="T23" s="1" t="str">
        <f t="shared" si="3"/>
        <v>FD</v>
      </c>
      <c r="U23" s="1" t="str">
        <f t="shared" si="0"/>
        <v>´2240500000000000000000</v>
      </c>
    </row>
    <row r="24" spans="1:21" x14ac:dyDescent="0.2">
      <c r="A24" s="49" t="s">
        <v>137</v>
      </c>
      <c r="B24" s="49" t="s">
        <v>67</v>
      </c>
      <c r="C24" s="50" t="s">
        <v>68</v>
      </c>
      <c r="D24" s="50" t="s">
        <v>69</v>
      </c>
      <c r="E24" s="62">
        <v>36334369000</v>
      </c>
      <c r="F24" s="62">
        <v>0</v>
      </c>
      <c r="G24" s="62">
        <v>0</v>
      </c>
      <c r="H24" s="62">
        <v>36334369000</v>
      </c>
      <c r="I24" s="62">
        <v>0</v>
      </c>
      <c r="J24" s="62">
        <v>0</v>
      </c>
      <c r="K24" s="51">
        <v>0</v>
      </c>
      <c r="L24" s="51"/>
      <c r="M24" s="51">
        <v>36334369000</v>
      </c>
      <c r="N24" s="51">
        <v>0</v>
      </c>
      <c r="O24" s="52">
        <v>0</v>
      </c>
      <c r="P24" s="1" t="s">
        <v>139</v>
      </c>
      <c r="Q24" s="53">
        <f t="shared" si="1"/>
        <v>0</v>
      </c>
      <c r="R24" s="1">
        <v>7</v>
      </c>
      <c r="S24" s="1" t="str">
        <f t="shared" si="2"/>
        <v>2</v>
      </c>
      <c r="T24" s="1" t="str">
        <f t="shared" si="3"/>
        <v>FD</v>
      </c>
      <c r="U24" s="1" t="str">
        <f t="shared" si="0"/>
        <v>´2240501000000000000000</v>
      </c>
    </row>
    <row r="25" spans="1:21" x14ac:dyDescent="0.2">
      <c r="A25" s="49" t="s">
        <v>137</v>
      </c>
      <c r="B25" s="49" t="s">
        <v>70</v>
      </c>
      <c r="C25" s="50" t="s">
        <v>71</v>
      </c>
      <c r="D25" s="50" t="s">
        <v>72</v>
      </c>
      <c r="E25" s="62">
        <v>1805000</v>
      </c>
      <c r="F25" s="62">
        <v>0</v>
      </c>
      <c r="G25" s="62">
        <v>0</v>
      </c>
      <c r="H25" s="62">
        <v>1805000</v>
      </c>
      <c r="I25" s="62">
        <v>6193.35</v>
      </c>
      <c r="J25" s="62">
        <v>9446.2099999999991</v>
      </c>
      <c r="K25" s="51">
        <v>0.52</v>
      </c>
      <c r="L25" s="51"/>
      <c r="M25" s="51">
        <v>1795553.79</v>
      </c>
      <c r="N25" s="51">
        <v>0</v>
      </c>
      <c r="O25" s="52">
        <v>9446.2099999999991</v>
      </c>
      <c r="P25" s="1" t="s">
        <v>139</v>
      </c>
      <c r="Q25" s="53">
        <f t="shared" si="1"/>
        <v>0</v>
      </c>
      <c r="R25" s="1">
        <v>2</v>
      </c>
      <c r="S25" s="1" t="str">
        <f t="shared" si="2"/>
        <v>2</v>
      </c>
      <c r="T25" s="1" t="str">
        <f t="shared" si="3"/>
        <v>FD</v>
      </c>
      <c r="U25" s="1" t="str">
        <f t="shared" si="0"/>
        <v>´2400000000000000000000</v>
      </c>
    </row>
    <row r="26" spans="1:21" ht="25.5" x14ac:dyDescent="0.2">
      <c r="A26" s="49" t="s">
        <v>137</v>
      </c>
      <c r="B26" s="49" t="s">
        <v>73</v>
      </c>
      <c r="C26" s="50" t="s">
        <v>74</v>
      </c>
      <c r="D26" s="50" t="s">
        <v>75</v>
      </c>
      <c r="E26" s="62">
        <v>1805000</v>
      </c>
      <c r="F26" s="62">
        <v>0</v>
      </c>
      <c r="G26" s="62">
        <v>0</v>
      </c>
      <c r="H26" s="62">
        <v>1805000</v>
      </c>
      <c r="I26" s="62">
        <v>6193.35</v>
      </c>
      <c r="J26" s="62">
        <v>9446.2099999999991</v>
      </c>
      <c r="K26" s="51">
        <v>0.52</v>
      </c>
      <c r="L26" s="51"/>
      <c r="M26" s="51">
        <v>1795553.79</v>
      </c>
      <c r="N26" s="51">
        <v>0</v>
      </c>
      <c r="O26" s="52">
        <v>9446.2099999999991</v>
      </c>
      <c r="P26" s="1" t="s">
        <v>139</v>
      </c>
      <c r="Q26" s="53">
        <f t="shared" si="1"/>
        <v>0</v>
      </c>
      <c r="R26" s="1">
        <v>3</v>
      </c>
      <c r="S26" s="1" t="str">
        <f t="shared" si="2"/>
        <v>2</v>
      </c>
      <c r="T26" s="1" t="str">
        <f t="shared" si="3"/>
        <v>FD</v>
      </c>
      <c r="U26" s="1" t="str">
        <f t="shared" si="0"/>
        <v>´2430000000000000000000</v>
      </c>
    </row>
    <row r="27" spans="1:21" ht="26.25" thickBot="1" x14ac:dyDescent="0.25">
      <c r="A27" s="49" t="s">
        <v>137</v>
      </c>
      <c r="B27" s="49" t="s">
        <v>76</v>
      </c>
      <c r="C27" s="54" t="s">
        <v>77</v>
      </c>
      <c r="D27" s="54" t="s">
        <v>130</v>
      </c>
      <c r="E27" s="63">
        <v>1805000</v>
      </c>
      <c r="F27" s="63">
        <v>0</v>
      </c>
      <c r="G27" s="63">
        <v>0</v>
      </c>
      <c r="H27" s="63">
        <v>1805000</v>
      </c>
      <c r="I27" s="63">
        <v>6193.35</v>
      </c>
      <c r="J27" s="63">
        <v>9446.2099999999991</v>
      </c>
      <c r="K27" s="55">
        <v>0.52</v>
      </c>
      <c r="L27" s="55"/>
      <c r="M27" s="55">
        <v>1795553.79</v>
      </c>
      <c r="N27" s="55">
        <v>0</v>
      </c>
      <c r="O27" s="56">
        <v>9446.2099999999991</v>
      </c>
      <c r="P27" s="1" t="s">
        <v>139</v>
      </c>
      <c r="Q27" s="53">
        <f t="shared" si="1"/>
        <v>0</v>
      </c>
      <c r="R27" s="1">
        <v>5</v>
      </c>
      <c r="S27" s="1" t="str">
        <f t="shared" si="2"/>
        <v>2</v>
      </c>
      <c r="T27" s="1" t="str">
        <f t="shared" si="3"/>
        <v>FD</v>
      </c>
      <c r="U27" s="1" t="str">
        <f t="shared" si="0"/>
        <v>´2430200000000000000000</v>
      </c>
    </row>
    <row r="28" spans="1:21" x14ac:dyDescent="0.2">
      <c r="E28" s="60"/>
      <c r="F28" s="60"/>
      <c r="G28" s="60"/>
      <c r="H28" s="60"/>
      <c r="I28" s="60"/>
      <c r="J28" s="60"/>
    </row>
    <row r="29" spans="1:21" x14ac:dyDescent="0.2">
      <c r="E29" s="60"/>
      <c r="F29" s="60"/>
      <c r="G29" s="60"/>
      <c r="H29" s="60"/>
      <c r="I29" s="60"/>
      <c r="J29" s="60"/>
    </row>
    <row r="30" spans="1:21" x14ac:dyDescent="0.2">
      <c r="E30" s="60"/>
      <c r="F30" s="60"/>
      <c r="G30" s="60"/>
      <c r="H30" s="60"/>
      <c r="I30" s="60"/>
      <c r="J30" s="60"/>
    </row>
    <row r="31" spans="1:21" x14ac:dyDescent="0.2">
      <c r="E31" s="60"/>
      <c r="F31" s="60"/>
      <c r="G31" s="60"/>
      <c r="H31" s="60"/>
      <c r="I31" s="60"/>
      <c r="J31" s="60"/>
    </row>
    <row r="32" spans="1:21" x14ac:dyDescent="0.2">
      <c r="E32" s="60"/>
      <c r="F32" s="60"/>
      <c r="G32" s="60"/>
      <c r="H32" s="60"/>
      <c r="I32" s="60"/>
      <c r="J32" s="60"/>
    </row>
    <row r="33" spans="5:10" x14ac:dyDescent="0.2">
      <c r="E33" s="60"/>
      <c r="F33" s="60"/>
      <c r="G33" s="60"/>
      <c r="H33" s="60"/>
      <c r="I33" s="60"/>
      <c r="J33" s="60"/>
    </row>
    <row r="34" spans="5:10" x14ac:dyDescent="0.2">
      <c r="E34" s="60"/>
      <c r="F34" s="60"/>
      <c r="G34" s="60"/>
      <c r="H34" s="60"/>
      <c r="I34" s="60"/>
      <c r="J34" s="60"/>
    </row>
    <row r="35" spans="5:10" x14ac:dyDescent="0.2">
      <c r="E35" s="60"/>
      <c r="F35" s="60"/>
      <c r="G35" s="60"/>
      <c r="H35" s="60"/>
      <c r="I35" s="60"/>
      <c r="J35" s="60"/>
    </row>
    <row r="36" spans="5:10" x14ac:dyDescent="0.2">
      <c r="E36" s="60"/>
      <c r="F36" s="60"/>
      <c r="G36" s="60"/>
      <c r="H36" s="60"/>
      <c r="I36" s="60"/>
      <c r="J36" s="60"/>
    </row>
    <row r="37" spans="5:10" x14ac:dyDescent="0.2">
      <c r="E37" s="60"/>
      <c r="F37" s="60"/>
      <c r="G37" s="60"/>
      <c r="H37" s="60"/>
      <c r="I37" s="60"/>
      <c r="J37" s="60"/>
    </row>
    <row r="38" spans="5:10" x14ac:dyDescent="0.2">
      <c r="E38" s="60"/>
      <c r="F38" s="60"/>
      <c r="G38" s="60"/>
      <c r="H38" s="60"/>
      <c r="I38" s="60"/>
      <c r="J38" s="60"/>
    </row>
    <row r="39" spans="5:10" x14ac:dyDescent="0.2">
      <c r="E39" s="60"/>
      <c r="F39" s="60"/>
      <c r="G39" s="60"/>
      <c r="H39" s="60"/>
      <c r="I39" s="60"/>
      <c r="J39" s="60"/>
    </row>
    <row r="40" spans="5:10" x14ac:dyDescent="0.2">
      <c r="E40" s="60"/>
      <c r="F40" s="60"/>
      <c r="G40" s="60"/>
      <c r="H40" s="60"/>
      <c r="I40" s="60"/>
      <c r="J40" s="60"/>
    </row>
    <row r="41" spans="5:10" x14ac:dyDescent="0.2">
      <c r="E41" s="60"/>
      <c r="F41" s="60"/>
      <c r="G41" s="60"/>
      <c r="H41" s="60"/>
      <c r="I41" s="60"/>
      <c r="J41" s="60"/>
    </row>
    <row r="42" spans="5:10" x14ac:dyDescent="0.2">
      <c r="E42" s="60"/>
      <c r="F42" s="60"/>
      <c r="G42" s="60"/>
      <c r="H42" s="60"/>
      <c r="I42" s="60"/>
      <c r="J42" s="60"/>
    </row>
    <row r="43" spans="5:10" x14ac:dyDescent="0.2">
      <c r="E43" s="60"/>
      <c r="F43" s="60"/>
      <c r="G43" s="60"/>
      <c r="H43" s="60"/>
      <c r="I43" s="60"/>
      <c r="J43" s="60"/>
    </row>
    <row r="44" spans="5:10" x14ac:dyDescent="0.2">
      <c r="E44" s="60"/>
      <c r="F44" s="60"/>
      <c r="G44" s="60"/>
      <c r="H44" s="60"/>
      <c r="I44" s="60"/>
      <c r="J44" s="60"/>
    </row>
    <row r="45" spans="5:10" x14ac:dyDescent="0.2">
      <c r="E45" s="60"/>
      <c r="F45" s="60"/>
      <c r="G45" s="60"/>
      <c r="H45" s="60"/>
      <c r="I45" s="60"/>
      <c r="J45" s="60"/>
    </row>
    <row r="46" spans="5:10" x14ac:dyDescent="0.2">
      <c r="E46" s="60"/>
      <c r="F46" s="60"/>
      <c r="G46" s="60"/>
      <c r="H46" s="60"/>
      <c r="I46" s="60"/>
      <c r="J46" s="60"/>
    </row>
    <row r="47" spans="5:10" x14ac:dyDescent="0.2">
      <c r="E47" s="60"/>
      <c r="F47" s="60"/>
      <c r="G47" s="60"/>
      <c r="H47" s="60"/>
      <c r="I47" s="60"/>
      <c r="J47" s="60"/>
    </row>
    <row r="48" spans="5:10" x14ac:dyDescent="0.2">
      <c r="E48" s="60"/>
      <c r="F48" s="60"/>
      <c r="G48" s="60"/>
      <c r="H48" s="60"/>
      <c r="I48" s="60"/>
      <c r="J48" s="60"/>
    </row>
    <row r="49" spans="5:10" x14ac:dyDescent="0.2">
      <c r="E49" s="60"/>
      <c r="F49" s="60"/>
      <c r="G49" s="60"/>
      <c r="H49" s="60"/>
      <c r="I49" s="60"/>
      <c r="J49" s="60"/>
    </row>
    <row r="50" spans="5:10" x14ac:dyDescent="0.2">
      <c r="E50" s="60"/>
      <c r="F50" s="60"/>
      <c r="G50" s="60"/>
      <c r="H50" s="60"/>
      <c r="I50" s="60"/>
      <c r="J50" s="60"/>
    </row>
    <row r="51" spans="5:10" x14ac:dyDescent="0.2">
      <c r="E51" s="60"/>
      <c r="F51" s="60"/>
      <c r="G51" s="60"/>
      <c r="H51" s="60"/>
      <c r="I51" s="60"/>
      <c r="J51" s="60"/>
    </row>
  </sheetData>
  <hyperlinks>
    <hyperlink ref="C5" location="Indice!A1" display="Indice"/>
  </hyperlink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1"/>
  <sheetViews>
    <sheetView showGridLines="0" workbookViewId="0">
      <selection activeCell="D23" sqref="D23"/>
    </sheetView>
  </sheetViews>
  <sheetFormatPr baseColWidth="10" defaultRowHeight="12.75" x14ac:dyDescent="0.2"/>
  <cols>
    <col min="1" max="2" width="45.7109375" style="1" bestFit="1" customWidth="1"/>
    <col min="3" max="3" width="42.85546875" style="1" bestFit="1" customWidth="1"/>
    <col min="4" max="4" width="38.85546875" style="1" bestFit="1" customWidth="1"/>
    <col min="5" max="5" width="18.28515625" style="1" bestFit="1" customWidth="1"/>
    <col min="6" max="6" width="23" style="1" hidden="1" customWidth="1"/>
    <col min="7" max="7" width="21.7109375" style="1" bestFit="1" customWidth="1"/>
    <col min="8" max="8" width="19.28515625" style="1" bestFit="1" customWidth="1"/>
    <col min="9" max="9" width="19.140625" style="1" hidden="1" customWidth="1"/>
    <col min="10" max="10" width="15.5703125" style="1" bestFit="1" customWidth="1"/>
    <col min="11" max="11" width="25.5703125" style="1" bestFit="1" customWidth="1"/>
    <col min="12" max="12" width="25.5703125" style="1" customWidth="1"/>
    <col min="13" max="13" width="21.28515625" style="1" bestFit="1" customWidth="1"/>
    <col min="14" max="14" width="32.28515625" style="1" bestFit="1" customWidth="1"/>
    <col min="15" max="15" width="39.42578125" style="1" bestFit="1" customWidth="1"/>
    <col min="16" max="16384" width="11.42578125" style="1"/>
  </cols>
  <sheetData>
    <row r="1" spans="1:21" ht="31.5" customHeight="1" x14ac:dyDescent="0.2">
      <c r="A1" s="24" t="s">
        <v>140</v>
      </c>
      <c r="B1" s="25" t="s">
        <v>1</v>
      </c>
      <c r="C1" s="26" t="s">
        <v>141</v>
      </c>
    </row>
    <row r="2" spans="1:21" ht="15" customHeight="1" x14ac:dyDescent="0.2">
      <c r="A2" s="27" t="s">
        <v>142</v>
      </c>
      <c r="B2" s="28"/>
      <c r="C2" s="26"/>
    </row>
    <row r="3" spans="1:21" x14ac:dyDescent="0.2">
      <c r="A3" s="1">
        <f>COUNTA(A11:A27)+11</f>
        <v>27</v>
      </c>
      <c r="B3" s="29"/>
    </row>
    <row r="4" spans="1:21" x14ac:dyDescent="0.2">
      <c r="A4" s="30" t="s">
        <v>143</v>
      </c>
      <c r="B4" s="31"/>
      <c r="C4" s="30"/>
    </row>
    <row r="5" spans="1:21" x14ac:dyDescent="0.2">
      <c r="A5" s="32"/>
      <c r="B5" s="32"/>
      <c r="C5" s="33" t="s">
        <v>5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21" x14ac:dyDescent="0.2">
      <c r="A6" s="35" t="s">
        <v>239</v>
      </c>
      <c r="B6" s="36"/>
      <c r="C6" s="35">
        <v>2</v>
      </c>
      <c r="F6" s="1">
        <v>2</v>
      </c>
    </row>
    <row r="7" spans="1:21" x14ac:dyDescent="0.2">
      <c r="A7" s="35" t="s">
        <v>262</v>
      </c>
      <c r="B7" s="35" t="s">
        <v>241</v>
      </c>
      <c r="C7" s="1" t="str">
        <f>MID(A8,FIND(" ",A8,15)+1,FIND(":",A8,FIND(" ",A8,15))-FIND(" ",A8,15)-1)</f>
        <v>CB-0101</v>
      </c>
      <c r="D7" s="1" t="str">
        <f>MID(B8,23,2)</f>
        <v>03</v>
      </c>
      <c r="E7" s="27" t="s">
        <v>142</v>
      </c>
      <c r="F7" s="27" t="s">
        <v>6</v>
      </c>
      <c r="G7" s="1" t="str">
        <f>MID(A8,FIND(" ",A8,14)+1,7)</f>
        <v>CB-0101</v>
      </c>
      <c r="H7" s="1" t="s">
        <v>7</v>
      </c>
    </row>
    <row r="8" spans="1:21" ht="25.5" x14ac:dyDescent="0.2">
      <c r="A8" s="35" t="s">
        <v>242</v>
      </c>
      <c r="B8" s="35" t="s">
        <v>243</v>
      </c>
      <c r="D8" s="1" t="str">
        <f>MID(A7,7,150)</f>
        <v>DL SUBA.</v>
      </c>
      <c r="E8" s="1" t="s">
        <v>7</v>
      </c>
    </row>
    <row r="9" spans="1:21" x14ac:dyDescent="0.2">
      <c r="A9" s="35" t="s">
        <v>263</v>
      </c>
      <c r="B9" s="35" t="s">
        <v>245</v>
      </c>
    </row>
    <row r="10" spans="1:21" x14ac:dyDescent="0.2">
      <c r="A10" s="30"/>
      <c r="B10" s="31"/>
      <c r="C10" s="30"/>
    </row>
    <row r="11" spans="1:21" ht="13.5" thickBot="1" x14ac:dyDescent="0.25">
      <c r="A11" s="37"/>
      <c r="B11" s="38"/>
      <c r="C11" s="37"/>
    </row>
    <row r="12" spans="1:21" ht="25.5" x14ac:dyDescent="0.2">
      <c r="A12" s="39" t="s">
        <v>8</v>
      </c>
      <c r="B12" s="40" t="s">
        <v>9</v>
      </c>
      <c r="C12" s="41" t="s">
        <v>10</v>
      </c>
      <c r="D12" s="42" t="s">
        <v>11</v>
      </c>
      <c r="E12" s="43" t="s">
        <v>12</v>
      </c>
      <c r="F12" s="42" t="s">
        <v>13</v>
      </c>
      <c r="G12" s="42" t="s">
        <v>14</v>
      </c>
      <c r="H12" s="42" t="s">
        <v>15</v>
      </c>
      <c r="I12" s="42" t="s">
        <v>16</v>
      </c>
      <c r="J12" s="43" t="s">
        <v>17</v>
      </c>
      <c r="K12" s="42" t="s">
        <v>18</v>
      </c>
      <c r="L12" s="42"/>
      <c r="M12" s="43" t="s">
        <v>19</v>
      </c>
      <c r="N12" s="42" t="s">
        <v>20</v>
      </c>
      <c r="O12" s="44" t="s">
        <v>21</v>
      </c>
      <c r="P12" s="1" t="s">
        <v>22</v>
      </c>
      <c r="Q12" s="1" t="s">
        <v>23</v>
      </c>
      <c r="R12" s="1" t="s">
        <v>24</v>
      </c>
      <c r="S12" s="1" t="s">
        <v>25</v>
      </c>
      <c r="T12" s="1" t="s">
        <v>26</v>
      </c>
    </row>
    <row r="13" spans="1:21" ht="25.5" x14ac:dyDescent="0.2">
      <c r="A13" s="45" t="s">
        <v>27</v>
      </c>
      <c r="B13" s="46"/>
      <c r="C13" s="47" t="s">
        <v>28</v>
      </c>
      <c r="D13" s="47" t="s">
        <v>29</v>
      </c>
      <c r="E13" s="47" t="s">
        <v>30</v>
      </c>
      <c r="F13" s="47" t="s">
        <v>31</v>
      </c>
      <c r="G13" s="47" t="s">
        <v>32</v>
      </c>
      <c r="H13" s="47" t="s">
        <v>33</v>
      </c>
      <c r="I13" s="47" t="s">
        <v>16</v>
      </c>
      <c r="J13" s="47" t="s">
        <v>17</v>
      </c>
      <c r="K13" s="47" t="s">
        <v>34</v>
      </c>
      <c r="L13" s="47"/>
      <c r="M13" s="47" t="s">
        <v>35</v>
      </c>
      <c r="N13" s="47" t="s">
        <v>20</v>
      </c>
      <c r="O13" s="48" t="s">
        <v>21</v>
      </c>
    </row>
    <row r="14" spans="1:21" x14ac:dyDescent="0.2">
      <c r="A14" s="49" t="s">
        <v>142</v>
      </c>
      <c r="B14" s="49" t="s">
        <v>36</v>
      </c>
      <c r="C14" s="50" t="s">
        <v>37</v>
      </c>
      <c r="D14" s="50" t="s">
        <v>38</v>
      </c>
      <c r="E14" s="62">
        <v>42590225000</v>
      </c>
      <c r="F14" s="62">
        <v>0</v>
      </c>
      <c r="G14" s="62">
        <v>0</v>
      </c>
      <c r="H14" s="62">
        <v>42590225000</v>
      </c>
      <c r="I14" s="62">
        <v>22657126.140000001</v>
      </c>
      <c r="J14" s="62">
        <v>183339684.24000001</v>
      </c>
      <c r="K14" s="51">
        <v>0.43</v>
      </c>
      <c r="L14" s="51"/>
      <c r="M14" s="51">
        <v>42406885315.760002</v>
      </c>
      <c r="N14" s="51">
        <v>0</v>
      </c>
      <c r="O14" s="52">
        <v>183339684.24000001</v>
      </c>
      <c r="P14" s="1" t="s">
        <v>144</v>
      </c>
      <c r="Q14" s="53">
        <f>(H14-J14-M14)+(E14+G14-H14)</f>
        <v>0</v>
      </c>
      <c r="R14" s="1">
        <v>1</v>
      </c>
      <c r="S14" s="1" t="str">
        <f>MID(P14,2,1)</f>
        <v>2</v>
      </c>
      <c r="T14" s="1" t="str">
        <f>MID(P14,3,2)</f>
        <v>FD</v>
      </c>
      <c r="U14" s="1" t="str">
        <f t="shared" ref="U14:U27" si="0">IF(MID(B14,2,1)="9","´9000000000000000000000",B14)</f>
        <v>´2000000000000000000000</v>
      </c>
    </row>
    <row r="15" spans="1:21" x14ac:dyDescent="0.2">
      <c r="A15" s="49" t="s">
        <v>142</v>
      </c>
      <c r="B15" s="49" t="s">
        <v>40</v>
      </c>
      <c r="C15" s="50" t="s">
        <v>41</v>
      </c>
      <c r="D15" s="50" t="s">
        <v>42</v>
      </c>
      <c r="E15" s="62">
        <v>143000000</v>
      </c>
      <c r="F15" s="62">
        <v>0</v>
      </c>
      <c r="G15" s="62">
        <v>0</v>
      </c>
      <c r="H15" s="62">
        <v>143000000</v>
      </c>
      <c r="I15" s="62">
        <v>10115263.5</v>
      </c>
      <c r="J15" s="62">
        <v>56276669.270000003</v>
      </c>
      <c r="K15" s="51">
        <v>39.35</v>
      </c>
      <c r="L15" s="51"/>
      <c r="M15" s="51">
        <v>86723330.730000004</v>
      </c>
      <c r="N15" s="51">
        <v>0</v>
      </c>
      <c r="O15" s="52">
        <v>56276669.270000003</v>
      </c>
      <c r="P15" s="1" t="s">
        <v>144</v>
      </c>
      <c r="Q15" s="53">
        <f t="shared" ref="Q15:Q27" si="1">(H15-J15-M15)+(E15+G15-H15)</f>
        <v>-1.4901161193847656E-8</v>
      </c>
      <c r="R15" s="1">
        <v>2</v>
      </c>
      <c r="S15" s="1" t="str">
        <f t="shared" ref="S15:S27" si="2">MID(P15,2,1)</f>
        <v>2</v>
      </c>
      <c r="T15" s="1" t="str">
        <f t="shared" ref="T15:T27" si="3">MID(P15,3,2)</f>
        <v>FD</v>
      </c>
      <c r="U15" s="1" t="str">
        <f t="shared" si="0"/>
        <v>´2100000000000000000000</v>
      </c>
    </row>
    <row r="16" spans="1:21" x14ac:dyDescent="0.2">
      <c r="A16" s="49" t="s">
        <v>142</v>
      </c>
      <c r="B16" s="49" t="s">
        <v>43</v>
      </c>
      <c r="C16" s="50" t="s">
        <v>44</v>
      </c>
      <c r="D16" s="50" t="s">
        <v>45</v>
      </c>
      <c r="E16" s="62">
        <v>143000000</v>
      </c>
      <c r="F16" s="62">
        <v>0</v>
      </c>
      <c r="G16" s="62">
        <v>0</v>
      </c>
      <c r="H16" s="62">
        <v>143000000</v>
      </c>
      <c r="I16" s="62">
        <v>10115263.5</v>
      </c>
      <c r="J16" s="62">
        <v>56276669.270000003</v>
      </c>
      <c r="K16" s="51">
        <v>39.35</v>
      </c>
      <c r="L16" s="51"/>
      <c r="M16" s="51">
        <v>86723330.730000004</v>
      </c>
      <c r="N16" s="51">
        <v>0</v>
      </c>
      <c r="O16" s="52">
        <v>56276669.270000003</v>
      </c>
      <c r="P16" s="1" t="s">
        <v>144</v>
      </c>
      <c r="Q16" s="53">
        <f t="shared" si="1"/>
        <v>-1.4901161193847656E-8</v>
      </c>
      <c r="R16" s="1">
        <v>3</v>
      </c>
      <c r="S16" s="1" t="str">
        <f t="shared" si="2"/>
        <v>2</v>
      </c>
      <c r="T16" s="1" t="str">
        <f t="shared" si="3"/>
        <v>FD</v>
      </c>
      <c r="U16" s="1" t="str">
        <f t="shared" si="0"/>
        <v>´2120000000000000000000</v>
      </c>
    </row>
    <row r="17" spans="1:21" x14ac:dyDescent="0.2">
      <c r="A17" s="49" t="s">
        <v>142</v>
      </c>
      <c r="B17" s="49" t="s">
        <v>46</v>
      </c>
      <c r="C17" s="50" t="s">
        <v>47</v>
      </c>
      <c r="D17" s="50" t="s">
        <v>48</v>
      </c>
      <c r="E17" s="62">
        <v>140000000</v>
      </c>
      <c r="F17" s="62">
        <v>0</v>
      </c>
      <c r="G17" s="62">
        <v>0</v>
      </c>
      <c r="H17" s="62">
        <v>140000000</v>
      </c>
      <c r="I17" s="62">
        <v>9932169.5</v>
      </c>
      <c r="J17" s="62">
        <v>27768428.27</v>
      </c>
      <c r="K17" s="51">
        <v>19.829999999999998</v>
      </c>
      <c r="L17" s="51"/>
      <c r="M17" s="51">
        <v>112231571.73</v>
      </c>
      <c r="N17" s="51">
        <v>0</v>
      </c>
      <c r="O17" s="52">
        <v>27768428.27</v>
      </c>
      <c r="P17" s="1" t="s">
        <v>144</v>
      </c>
      <c r="Q17" s="53">
        <f t="shared" si="1"/>
        <v>0</v>
      </c>
      <c r="R17" s="1">
        <v>5</v>
      </c>
      <c r="S17" s="1" t="str">
        <f t="shared" si="2"/>
        <v>2</v>
      </c>
      <c r="T17" s="1" t="str">
        <f t="shared" si="3"/>
        <v>FD</v>
      </c>
      <c r="U17" s="1" t="str">
        <f t="shared" si="0"/>
        <v>´2120300000000000000000</v>
      </c>
    </row>
    <row r="18" spans="1:21" x14ac:dyDescent="0.2">
      <c r="A18" s="49" t="s">
        <v>142</v>
      </c>
      <c r="B18" s="49" t="s">
        <v>55</v>
      </c>
      <c r="C18" s="50" t="s">
        <v>56</v>
      </c>
      <c r="D18" s="50" t="s">
        <v>57</v>
      </c>
      <c r="E18" s="62">
        <v>3000000</v>
      </c>
      <c r="F18" s="62">
        <v>0</v>
      </c>
      <c r="G18" s="62">
        <v>0</v>
      </c>
      <c r="H18" s="62">
        <v>3000000</v>
      </c>
      <c r="I18" s="62">
        <v>183094</v>
      </c>
      <c r="J18" s="62">
        <v>28508241</v>
      </c>
      <c r="K18" s="51">
        <v>950.27</v>
      </c>
      <c r="L18" s="51"/>
      <c r="M18" s="51">
        <v>-25508241</v>
      </c>
      <c r="N18" s="51">
        <v>0</v>
      </c>
      <c r="O18" s="52">
        <v>28508241</v>
      </c>
      <c r="P18" s="1" t="s">
        <v>144</v>
      </c>
      <c r="Q18" s="53">
        <f t="shared" si="1"/>
        <v>0</v>
      </c>
      <c r="R18" s="1">
        <v>5</v>
      </c>
      <c r="S18" s="1" t="str">
        <f t="shared" si="2"/>
        <v>2</v>
      </c>
      <c r="T18" s="1" t="str">
        <f t="shared" si="3"/>
        <v>FD</v>
      </c>
      <c r="U18" s="1" t="str">
        <f t="shared" si="0"/>
        <v>´2129900000000000000000</v>
      </c>
    </row>
    <row r="19" spans="1:21" x14ac:dyDescent="0.2">
      <c r="A19" s="49" t="s">
        <v>142</v>
      </c>
      <c r="B19" s="49" t="s">
        <v>58</v>
      </c>
      <c r="C19" s="50" t="s">
        <v>59</v>
      </c>
      <c r="D19" s="50" t="s">
        <v>60</v>
      </c>
      <c r="E19" s="62">
        <v>42447225000</v>
      </c>
      <c r="F19" s="62">
        <v>0</v>
      </c>
      <c r="G19" s="62">
        <v>0</v>
      </c>
      <c r="H19" s="62">
        <v>42447225000</v>
      </c>
      <c r="I19" s="62">
        <v>0</v>
      </c>
      <c r="J19" s="62">
        <v>0</v>
      </c>
      <c r="K19" s="51">
        <v>0</v>
      </c>
      <c r="L19" s="51"/>
      <c r="M19" s="51">
        <v>42447225000</v>
      </c>
      <c r="N19" s="51">
        <v>0</v>
      </c>
      <c r="O19" s="52">
        <v>0</v>
      </c>
      <c r="P19" s="1" t="s">
        <v>144</v>
      </c>
      <c r="Q19" s="53">
        <f t="shared" si="1"/>
        <v>0</v>
      </c>
      <c r="R19" s="1">
        <v>2</v>
      </c>
      <c r="S19" s="1" t="str">
        <f t="shared" si="2"/>
        <v>2</v>
      </c>
      <c r="T19" s="1" t="str">
        <f t="shared" si="3"/>
        <v>FD</v>
      </c>
      <c r="U19" s="1" t="str">
        <f t="shared" si="0"/>
        <v>´2200000000000000000000</v>
      </c>
    </row>
    <row r="20" spans="1:21" x14ac:dyDescent="0.2">
      <c r="A20" s="49" t="s">
        <v>142</v>
      </c>
      <c r="B20" s="49" t="s">
        <v>61</v>
      </c>
      <c r="C20" s="50" t="s">
        <v>62</v>
      </c>
      <c r="D20" s="50" t="s">
        <v>63</v>
      </c>
      <c r="E20" s="62">
        <v>42447225000</v>
      </c>
      <c r="F20" s="62">
        <v>0</v>
      </c>
      <c r="G20" s="62">
        <v>0</v>
      </c>
      <c r="H20" s="62">
        <v>42447225000</v>
      </c>
      <c r="I20" s="62">
        <v>0</v>
      </c>
      <c r="J20" s="62">
        <v>0</v>
      </c>
      <c r="K20" s="51">
        <v>0</v>
      </c>
      <c r="L20" s="51"/>
      <c r="M20" s="51">
        <v>42447225000</v>
      </c>
      <c r="N20" s="51">
        <v>0</v>
      </c>
      <c r="O20" s="52">
        <v>0</v>
      </c>
      <c r="P20" s="1" t="s">
        <v>144</v>
      </c>
      <c r="Q20" s="53">
        <f t="shared" si="1"/>
        <v>0</v>
      </c>
      <c r="R20" s="1">
        <v>3</v>
      </c>
      <c r="S20" s="1" t="str">
        <f t="shared" si="2"/>
        <v>2</v>
      </c>
      <c r="T20" s="1" t="str">
        <f t="shared" si="3"/>
        <v>FD</v>
      </c>
      <c r="U20" s="1" t="str">
        <f t="shared" si="0"/>
        <v>´2240000000000000000000</v>
      </c>
    </row>
    <row r="21" spans="1:21" x14ac:dyDescent="0.2">
      <c r="A21" s="49" t="s">
        <v>142</v>
      </c>
      <c r="B21" s="49" t="s">
        <v>64</v>
      </c>
      <c r="C21" s="50" t="s">
        <v>65</v>
      </c>
      <c r="D21" s="50" t="s">
        <v>66</v>
      </c>
      <c r="E21" s="62">
        <v>42447225000</v>
      </c>
      <c r="F21" s="62">
        <v>0</v>
      </c>
      <c r="G21" s="62">
        <v>0</v>
      </c>
      <c r="H21" s="62">
        <v>42447225000</v>
      </c>
      <c r="I21" s="62">
        <v>0</v>
      </c>
      <c r="J21" s="62">
        <v>0</v>
      </c>
      <c r="K21" s="51">
        <v>0</v>
      </c>
      <c r="L21" s="51"/>
      <c r="M21" s="51">
        <v>42447225000</v>
      </c>
      <c r="N21" s="51">
        <v>0</v>
      </c>
      <c r="O21" s="52">
        <v>0</v>
      </c>
      <c r="P21" s="1" t="s">
        <v>144</v>
      </c>
      <c r="Q21" s="53">
        <f t="shared" si="1"/>
        <v>0</v>
      </c>
      <c r="R21" s="1">
        <v>5</v>
      </c>
      <c r="S21" s="1" t="str">
        <f t="shared" si="2"/>
        <v>2</v>
      </c>
      <c r="T21" s="1" t="str">
        <f t="shared" si="3"/>
        <v>FD</v>
      </c>
      <c r="U21" s="1" t="str">
        <f t="shared" si="0"/>
        <v>´2240500000000000000000</v>
      </c>
    </row>
    <row r="22" spans="1:21" x14ac:dyDescent="0.2">
      <c r="A22" s="49" t="s">
        <v>142</v>
      </c>
      <c r="B22" s="49" t="s">
        <v>67</v>
      </c>
      <c r="C22" s="50" t="s">
        <v>68</v>
      </c>
      <c r="D22" s="50" t="s">
        <v>69</v>
      </c>
      <c r="E22" s="62">
        <v>42447225000</v>
      </c>
      <c r="F22" s="62">
        <v>0</v>
      </c>
      <c r="G22" s="62">
        <v>0</v>
      </c>
      <c r="H22" s="62">
        <v>42447225000</v>
      </c>
      <c r="I22" s="62">
        <v>0</v>
      </c>
      <c r="J22" s="62">
        <v>0</v>
      </c>
      <c r="K22" s="51">
        <v>0</v>
      </c>
      <c r="L22" s="51"/>
      <c r="M22" s="51">
        <v>42447225000</v>
      </c>
      <c r="N22" s="51">
        <v>0</v>
      </c>
      <c r="O22" s="52">
        <v>0</v>
      </c>
      <c r="P22" s="1" t="s">
        <v>144</v>
      </c>
      <c r="Q22" s="53">
        <f t="shared" si="1"/>
        <v>0</v>
      </c>
      <c r="R22" s="1">
        <v>7</v>
      </c>
      <c r="S22" s="1" t="str">
        <f t="shared" si="2"/>
        <v>2</v>
      </c>
      <c r="T22" s="1" t="str">
        <f t="shared" si="3"/>
        <v>FD</v>
      </c>
      <c r="U22" s="1" t="str">
        <f t="shared" si="0"/>
        <v>´2240501000000000000000</v>
      </c>
    </row>
    <row r="23" spans="1:21" x14ac:dyDescent="0.2">
      <c r="A23" s="49" t="s">
        <v>142</v>
      </c>
      <c r="B23" s="49" t="s">
        <v>70</v>
      </c>
      <c r="C23" s="50" t="s">
        <v>71</v>
      </c>
      <c r="D23" s="50" t="s">
        <v>72</v>
      </c>
      <c r="E23" s="62">
        <v>0</v>
      </c>
      <c r="F23" s="62">
        <v>0</v>
      </c>
      <c r="G23" s="62">
        <v>0</v>
      </c>
      <c r="H23" s="62">
        <v>0</v>
      </c>
      <c r="I23" s="62">
        <v>12541862.640000001</v>
      </c>
      <c r="J23" s="62">
        <v>127063014.97</v>
      </c>
      <c r="K23" s="51">
        <v>0</v>
      </c>
      <c r="L23" s="51"/>
      <c r="M23" s="51">
        <v>-127063014.97</v>
      </c>
      <c r="N23" s="51">
        <v>0</v>
      </c>
      <c r="O23" s="52">
        <v>127063014.97</v>
      </c>
      <c r="P23" s="1" t="s">
        <v>144</v>
      </c>
      <c r="Q23" s="53">
        <f t="shared" si="1"/>
        <v>0</v>
      </c>
      <c r="R23" s="1">
        <v>2</v>
      </c>
      <c r="S23" s="1" t="str">
        <f t="shared" si="2"/>
        <v>2</v>
      </c>
      <c r="T23" s="1" t="str">
        <f t="shared" si="3"/>
        <v>FD</v>
      </c>
      <c r="U23" s="1" t="str">
        <f t="shared" si="0"/>
        <v>´2400000000000000000000</v>
      </c>
    </row>
    <row r="24" spans="1:21" x14ac:dyDescent="0.2">
      <c r="A24" s="49" t="s">
        <v>142</v>
      </c>
      <c r="B24" s="49" t="s">
        <v>88</v>
      </c>
      <c r="C24" s="50" t="s">
        <v>89</v>
      </c>
      <c r="D24" s="50" t="s">
        <v>90</v>
      </c>
      <c r="E24" s="62">
        <v>0</v>
      </c>
      <c r="F24" s="62">
        <v>0</v>
      </c>
      <c r="G24" s="62">
        <v>0</v>
      </c>
      <c r="H24" s="62">
        <v>0</v>
      </c>
      <c r="I24" s="62">
        <v>12433191</v>
      </c>
      <c r="J24" s="62">
        <v>126486267</v>
      </c>
      <c r="K24" s="51">
        <v>0</v>
      </c>
      <c r="L24" s="51"/>
      <c r="M24" s="51">
        <v>-126486267</v>
      </c>
      <c r="N24" s="51">
        <v>0</v>
      </c>
      <c r="O24" s="52">
        <v>126486267</v>
      </c>
      <c r="P24" s="1" t="s">
        <v>144</v>
      </c>
      <c r="Q24" s="53">
        <f t="shared" si="1"/>
        <v>0</v>
      </c>
      <c r="R24" s="1">
        <v>3</v>
      </c>
      <c r="S24" s="1" t="str">
        <f t="shared" si="2"/>
        <v>2</v>
      </c>
      <c r="T24" s="1" t="str">
        <f t="shared" si="3"/>
        <v>FD</v>
      </c>
      <c r="U24" s="1" t="str">
        <f t="shared" si="0"/>
        <v>´2410000000000000000000</v>
      </c>
    </row>
    <row r="25" spans="1:21" x14ac:dyDescent="0.2">
      <c r="A25" s="49" t="s">
        <v>142</v>
      </c>
      <c r="B25" s="49" t="s">
        <v>91</v>
      </c>
      <c r="C25" s="50" t="s">
        <v>92</v>
      </c>
      <c r="D25" s="50" t="s">
        <v>93</v>
      </c>
      <c r="E25" s="62">
        <v>0</v>
      </c>
      <c r="F25" s="62">
        <v>0</v>
      </c>
      <c r="G25" s="62">
        <v>0</v>
      </c>
      <c r="H25" s="62">
        <v>0</v>
      </c>
      <c r="I25" s="62">
        <v>12433191</v>
      </c>
      <c r="J25" s="62">
        <v>126486267</v>
      </c>
      <c r="K25" s="51">
        <v>0</v>
      </c>
      <c r="L25" s="51"/>
      <c r="M25" s="51">
        <v>-126486267</v>
      </c>
      <c r="N25" s="51">
        <v>0</v>
      </c>
      <c r="O25" s="52">
        <v>126486267</v>
      </c>
      <c r="P25" s="1" t="s">
        <v>144</v>
      </c>
      <c r="Q25" s="53">
        <f t="shared" si="1"/>
        <v>0</v>
      </c>
      <c r="R25" s="1">
        <v>5</v>
      </c>
      <c r="S25" s="1" t="str">
        <f t="shared" si="2"/>
        <v>2</v>
      </c>
      <c r="T25" s="1" t="str">
        <f t="shared" si="3"/>
        <v>FD</v>
      </c>
      <c r="U25" s="1" t="str">
        <f t="shared" si="0"/>
        <v>´2410300000000000000000</v>
      </c>
    </row>
    <row r="26" spans="1:21" ht="25.5" x14ac:dyDescent="0.2">
      <c r="A26" s="49" t="s">
        <v>142</v>
      </c>
      <c r="B26" s="49" t="s">
        <v>73</v>
      </c>
      <c r="C26" s="50" t="s">
        <v>74</v>
      </c>
      <c r="D26" s="50" t="s">
        <v>75</v>
      </c>
      <c r="E26" s="62">
        <v>0</v>
      </c>
      <c r="F26" s="62">
        <v>0</v>
      </c>
      <c r="G26" s="62">
        <v>0</v>
      </c>
      <c r="H26" s="62">
        <v>0</v>
      </c>
      <c r="I26" s="62">
        <v>108671.64</v>
      </c>
      <c r="J26" s="62">
        <v>576747.97</v>
      </c>
      <c r="K26" s="51">
        <v>0</v>
      </c>
      <c r="L26" s="51"/>
      <c r="M26" s="51">
        <v>-576747.97</v>
      </c>
      <c r="N26" s="51">
        <v>0</v>
      </c>
      <c r="O26" s="52">
        <v>576747.97</v>
      </c>
      <c r="P26" s="1" t="s">
        <v>144</v>
      </c>
      <c r="Q26" s="53">
        <f t="shared" si="1"/>
        <v>0</v>
      </c>
      <c r="R26" s="1">
        <v>3</v>
      </c>
      <c r="S26" s="1" t="str">
        <f t="shared" si="2"/>
        <v>2</v>
      </c>
      <c r="T26" s="1" t="str">
        <f t="shared" si="3"/>
        <v>FD</v>
      </c>
      <c r="U26" s="1" t="str">
        <f t="shared" si="0"/>
        <v>´2430000000000000000000</v>
      </c>
    </row>
    <row r="27" spans="1:21" ht="26.25" thickBot="1" x14ac:dyDescent="0.25">
      <c r="A27" s="49" t="s">
        <v>142</v>
      </c>
      <c r="B27" s="49" t="s">
        <v>76</v>
      </c>
      <c r="C27" s="54" t="s">
        <v>77</v>
      </c>
      <c r="D27" s="54" t="s">
        <v>78</v>
      </c>
      <c r="E27" s="63">
        <v>0</v>
      </c>
      <c r="F27" s="63">
        <v>0</v>
      </c>
      <c r="G27" s="63">
        <v>0</v>
      </c>
      <c r="H27" s="63">
        <v>0</v>
      </c>
      <c r="I27" s="63">
        <v>108671.64</v>
      </c>
      <c r="J27" s="63">
        <v>576747.97</v>
      </c>
      <c r="K27" s="55">
        <v>0</v>
      </c>
      <c r="L27" s="55"/>
      <c r="M27" s="55">
        <v>-576747.97</v>
      </c>
      <c r="N27" s="55">
        <v>0</v>
      </c>
      <c r="O27" s="56">
        <v>576747.97</v>
      </c>
      <c r="P27" s="1" t="s">
        <v>144</v>
      </c>
      <c r="Q27" s="53">
        <f t="shared" si="1"/>
        <v>0</v>
      </c>
      <c r="R27" s="1">
        <v>5</v>
      </c>
      <c r="S27" s="1" t="str">
        <f t="shared" si="2"/>
        <v>2</v>
      </c>
      <c r="T27" s="1" t="str">
        <f t="shared" si="3"/>
        <v>FD</v>
      </c>
      <c r="U27" s="1" t="str">
        <f t="shared" si="0"/>
        <v>´2430200000000000000000</v>
      </c>
    </row>
    <row r="28" spans="1:21" x14ac:dyDescent="0.2">
      <c r="E28" s="60"/>
      <c r="F28" s="60"/>
      <c r="G28" s="60"/>
      <c r="H28" s="60"/>
      <c r="I28" s="60"/>
      <c r="J28" s="60"/>
    </row>
    <row r="29" spans="1:21" x14ac:dyDescent="0.2">
      <c r="E29" s="60"/>
      <c r="F29" s="60"/>
      <c r="G29" s="60"/>
      <c r="H29" s="60"/>
      <c r="I29" s="60"/>
      <c r="J29" s="60"/>
    </row>
    <row r="30" spans="1:21" x14ac:dyDescent="0.2">
      <c r="E30" s="60"/>
      <c r="F30" s="60"/>
      <c r="G30" s="60"/>
      <c r="H30" s="60"/>
      <c r="I30" s="60"/>
      <c r="J30" s="60"/>
    </row>
    <row r="31" spans="1:21" x14ac:dyDescent="0.2">
      <c r="E31" s="60"/>
      <c r="F31" s="60"/>
      <c r="G31" s="60"/>
      <c r="H31" s="60"/>
      <c r="I31" s="60"/>
      <c r="J31" s="60"/>
    </row>
    <row r="32" spans="1:21" x14ac:dyDescent="0.2">
      <c r="E32" s="60"/>
      <c r="F32" s="60"/>
      <c r="G32" s="60"/>
      <c r="H32" s="60"/>
      <c r="I32" s="60"/>
      <c r="J32" s="60"/>
    </row>
    <row r="33" spans="5:10" x14ac:dyDescent="0.2">
      <c r="E33" s="60"/>
      <c r="F33" s="60"/>
      <c r="G33" s="60"/>
      <c r="H33" s="60"/>
      <c r="I33" s="60"/>
      <c r="J33" s="60"/>
    </row>
    <row r="34" spans="5:10" x14ac:dyDescent="0.2">
      <c r="E34" s="60"/>
      <c r="F34" s="60"/>
      <c r="G34" s="60"/>
      <c r="H34" s="60"/>
      <c r="I34" s="60"/>
      <c r="J34" s="60"/>
    </row>
    <row r="35" spans="5:10" x14ac:dyDescent="0.2">
      <c r="E35" s="60"/>
      <c r="F35" s="60"/>
      <c r="G35" s="60"/>
      <c r="H35" s="60"/>
      <c r="I35" s="60"/>
      <c r="J35" s="60"/>
    </row>
    <row r="36" spans="5:10" x14ac:dyDescent="0.2">
      <c r="E36" s="60"/>
      <c r="F36" s="60"/>
      <c r="G36" s="60"/>
      <c r="H36" s="60"/>
      <c r="I36" s="60"/>
      <c r="J36" s="60"/>
    </row>
    <row r="37" spans="5:10" x14ac:dyDescent="0.2">
      <c r="E37" s="60"/>
      <c r="F37" s="60"/>
      <c r="G37" s="60"/>
      <c r="H37" s="60"/>
      <c r="I37" s="60"/>
      <c r="J37" s="60"/>
    </row>
    <row r="38" spans="5:10" x14ac:dyDescent="0.2">
      <c r="E38" s="60"/>
      <c r="F38" s="60"/>
      <c r="G38" s="60"/>
      <c r="H38" s="60"/>
      <c r="I38" s="60"/>
      <c r="J38" s="60"/>
    </row>
    <row r="39" spans="5:10" x14ac:dyDescent="0.2">
      <c r="E39" s="60"/>
      <c r="F39" s="60"/>
      <c r="G39" s="60"/>
      <c r="H39" s="60"/>
      <c r="I39" s="60"/>
      <c r="J39" s="60"/>
    </row>
    <row r="40" spans="5:10" x14ac:dyDescent="0.2">
      <c r="E40" s="60"/>
      <c r="F40" s="60"/>
      <c r="G40" s="60"/>
      <c r="H40" s="60"/>
      <c r="I40" s="60"/>
      <c r="J40" s="60"/>
    </row>
    <row r="41" spans="5:10" x14ac:dyDescent="0.2">
      <c r="E41" s="60"/>
      <c r="F41" s="60"/>
      <c r="G41" s="60"/>
      <c r="H41" s="60"/>
      <c r="I41" s="60"/>
      <c r="J41" s="60"/>
    </row>
    <row r="42" spans="5:10" x14ac:dyDescent="0.2">
      <c r="E42" s="60"/>
      <c r="F42" s="60"/>
      <c r="G42" s="60"/>
      <c r="H42" s="60"/>
      <c r="I42" s="60"/>
      <c r="J42" s="60"/>
    </row>
    <row r="43" spans="5:10" x14ac:dyDescent="0.2">
      <c r="E43" s="60"/>
      <c r="F43" s="60"/>
      <c r="G43" s="60"/>
      <c r="H43" s="60"/>
      <c r="I43" s="60"/>
      <c r="J43" s="60"/>
    </row>
    <row r="44" spans="5:10" x14ac:dyDescent="0.2">
      <c r="E44" s="60"/>
      <c r="F44" s="60"/>
      <c r="G44" s="60"/>
      <c r="H44" s="60"/>
      <c r="I44" s="60"/>
      <c r="J44" s="60"/>
    </row>
    <row r="45" spans="5:10" x14ac:dyDescent="0.2">
      <c r="E45" s="60"/>
      <c r="F45" s="60"/>
      <c r="G45" s="60"/>
      <c r="H45" s="60"/>
      <c r="I45" s="60"/>
      <c r="J45" s="60"/>
    </row>
    <row r="46" spans="5:10" x14ac:dyDescent="0.2">
      <c r="E46" s="60"/>
      <c r="F46" s="60"/>
      <c r="G46" s="60"/>
      <c r="H46" s="60"/>
      <c r="I46" s="60"/>
      <c r="J46" s="60"/>
    </row>
    <row r="47" spans="5:10" x14ac:dyDescent="0.2">
      <c r="E47" s="60"/>
      <c r="F47" s="60"/>
      <c r="G47" s="60"/>
      <c r="H47" s="60"/>
      <c r="I47" s="60"/>
      <c r="J47" s="60"/>
    </row>
    <row r="48" spans="5:10" x14ac:dyDescent="0.2">
      <c r="E48" s="60"/>
      <c r="F48" s="60"/>
      <c r="G48" s="60"/>
      <c r="H48" s="60"/>
      <c r="I48" s="60"/>
      <c r="J48" s="60"/>
    </row>
    <row r="49" spans="5:10" x14ac:dyDescent="0.2">
      <c r="E49" s="60"/>
      <c r="F49" s="60"/>
      <c r="G49" s="60"/>
      <c r="H49" s="60"/>
      <c r="I49" s="60"/>
      <c r="J49" s="60"/>
    </row>
    <row r="50" spans="5:10" x14ac:dyDescent="0.2">
      <c r="E50" s="60"/>
      <c r="F50" s="60"/>
      <c r="G50" s="60"/>
      <c r="H50" s="60"/>
      <c r="I50" s="60"/>
      <c r="J50" s="60"/>
    </row>
    <row r="51" spans="5:10" x14ac:dyDescent="0.2">
      <c r="E51" s="60"/>
      <c r="F51" s="60"/>
      <c r="G51" s="60"/>
      <c r="H51" s="60"/>
      <c r="I51" s="60"/>
      <c r="J51" s="60"/>
    </row>
  </sheetData>
  <hyperlinks>
    <hyperlink ref="C5" location="Indice!A1" display="Indice"/>
  </hyperlink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1"/>
  <sheetViews>
    <sheetView showGridLines="0" workbookViewId="0">
      <selection activeCell="D23" sqref="D23"/>
    </sheetView>
  </sheetViews>
  <sheetFormatPr baseColWidth="10" defaultRowHeight="12.75" x14ac:dyDescent="0.2"/>
  <cols>
    <col min="1" max="2" width="45.7109375" style="1" bestFit="1" customWidth="1"/>
    <col min="3" max="3" width="42.85546875" style="1" bestFit="1" customWidth="1"/>
    <col min="4" max="4" width="38.85546875" style="1" bestFit="1" customWidth="1"/>
    <col min="5" max="5" width="18.28515625" style="1" bestFit="1" customWidth="1"/>
    <col min="6" max="6" width="23" style="1" hidden="1" customWidth="1"/>
    <col min="7" max="7" width="21.7109375" style="1" bestFit="1" customWidth="1"/>
    <col min="8" max="8" width="19.28515625" style="1" bestFit="1" customWidth="1"/>
    <col min="9" max="9" width="19.140625" style="1" hidden="1" customWidth="1"/>
    <col min="10" max="10" width="15.5703125" style="1" bestFit="1" customWidth="1"/>
    <col min="11" max="11" width="25.5703125" style="1" bestFit="1" customWidth="1"/>
    <col min="12" max="12" width="25.5703125" style="1" customWidth="1"/>
    <col min="13" max="13" width="21.28515625" style="1" bestFit="1" customWidth="1"/>
    <col min="14" max="14" width="32.28515625" style="1" bestFit="1" customWidth="1"/>
    <col min="15" max="15" width="39.42578125" style="1" bestFit="1" customWidth="1"/>
    <col min="16" max="16384" width="11.42578125" style="1"/>
  </cols>
  <sheetData>
    <row r="1" spans="1:21" ht="31.5" customHeight="1" x14ac:dyDescent="0.2">
      <c r="A1" s="24" t="s">
        <v>145</v>
      </c>
      <c r="B1" s="25" t="s">
        <v>1</v>
      </c>
      <c r="C1" s="26" t="s">
        <v>146</v>
      </c>
    </row>
    <row r="2" spans="1:21" ht="15" customHeight="1" x14ac:dyDescent="0.2">
      <c r="A2" s="27" t="s">
        <v>147</v>
      </c>
      <c r="B2" s="28"/>
      <c r="C2" s="26"/>
    </row>
    <row r="3" spans="1:21" x14ac:dyDescent="0.2">
      <c r="A3" s="1">
        <f>COUNTA(A11:A28)+11</f>
        <v>28</v>
      </c>
      <c r="B3" s="29"/>
    </row>
    <row r="4" spans="1:21" x14ac:dyDescent="0.2">
      <c r="A4" s="30" t="s">
        <v>148</v>
      </c>
      <c r="B4" s="31"/>
      <c r="C4" s="30"/>
    </row>
    <row r="5" spans="1:21" x14ac:dyDescent="0.2">
      <c r="A5" s="32"/>
      <c r="B5" s="32"/>
      <c r="C5" s="33" t="s">
        <v>5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21" x14ac:dyDescent="0.2">
      <c r="A6" s="35" t="s">
        <v>239</v>
      </c>
      <c r="B6" s="36"/>
      <c r="C6" s="35">
        <v>2</v>
      </c>
      <c r="F6" s="1">
        <v>2</v>
      </c>
    </row>
    <row r="7" spans="1:21" x14ac:dyDescent="0.2">
      <c r="A7" s="35" t="s">
        <v>260</v>
      </c>
      <c r="B7" s="35" t="s">
        <v>241</v>
      </c>
      <c r="C7" s="1" t="str">
        <f>MID(A8,FIND(" ",A8,15)+1,FIND(":",A8,FIND(" ",A8,15))-FIND(" ",A8,15)-1)</f>
        <v>CB-0101</v>
      </c>
      <c r="D7" s="1" t="str">
        <f>MID(B8,23,2)</f>
        <v>03</v>
      </c>
      <c r="E7" s="27" t="s">
        <v>147</v>
      </c>
      <c r="F7" s="27" t="s">
        <v>6</v>
      </c>
      <c r="G7" s="1" t="str">
        <f>MID(A8,FIND(" ",A8,14)+1,7)</f>
        <v>CB-0101</v>
      </c>
      <c r="H7" s="1" t="s">
        <v>7</v>
      </c>
    </row>
    <row r="8" spans="1:21" ht="25.5" x14ac:dyDescent="0.2">
      <c r="A8" s="35" t="s">
        <v>242</v>
      </c>
      <c r="B8" s="35" t="s">
        <v>243</v>
      </c>
      <c r="D8" s="1" t="str">
        <f>MID(A7,7,150)</f>
        <v>DL BARRIOS UNIDOS.</v>
      </c>
      <c r="E8" s="1" t="s">
        <v>7</v>
      </c>
    </row>
    <row r="9" spans="1:21" x14ac:dyDescent="0.2">
      <c r="A9" s="35" t="s">
        <v>261</v>
      </c>
      <c r="B9" s="35" t="s">
        <v>245</v>
      </c>
    </row>
    <row r="10" spans="1:21" x14ac:dyDescent="0.2">
      <c r="A10" s="30"/>
      <c r="B10" s="31"/>
      <c r="C10" s="30"/>
    </row>
    <row r="11" spans="1:21" ht="13.5" thickBot="1" x14ac:dyDescent="0.25">
      <c r="A11" s="37"/>
      <c r="B11" s="38"/>
      <c r="C11" s="37"/>
    </row>
    <row r="12" spans="1:21" ht="25.5" x14ac:dyDescent="0.2">
      <c r="A12" s="39" t="s">
        <v>8</v>
      </c>
      <c r="B12" s="40" t="s">
        <v>9</v>
      </c>
      <c r="C12" s="41" t="s">
        <v>10</v>
      </c>
      <c r="D12" s="42" t="s">
        <v>11</v>
      </c>
      <c r="E12" s="43" t="s">
        <v>12</v>
      </c>
      <c r="F12" s="42" t="s">
        <v>13</v>
      </c>
      <c r="G12" s="42" t="s">
        <v>14</v>
      </c>
      <c r="H12" s="42" t="s">
        <v>15</v>
      </c>
      <c r="I12" s="42" t="s">
        <v>16</v>
      </c>
      <c r="J12" s="43" t="s">
        <v>17</v>
      </c>
      <c r="K12" s="42" t="s">
        <v>18</v>
      </c>
      <c r="L12" s="42"/>
      <c r="M12" s="43" t="s">
        <v>19</v>
      </c>
      <c r="N12" s="42" t="s">
        <v>20</v>
      </c>
      <c r="O12" s="44" t="s">
        <v>21</v>
      </c>
      <c r="P12" s="1" t="s">
        <v>22</v>
      </c>
      <c r="Q12" s="1" t="s">
        <v>23</v>
      </c>
      <c r="R12" s="1" t="s">
        <v>24</v>
      </c>
      <c r="S12" s="1" t="s">
        <v>25</v>
      </c>
      <c r="T12" s="1" t="s">
        <v>26</v>
      </c>
    </row>
    <row r="13" spans="1:21" ht="25.5" x14ac:dyDescent="0.2">
      <c r="A13" s="45" t="s">
        <v>27</v>
      </c>
      <c r="B13" s="46"/>
      <c r="C13" s="47" t="s">
        <v>28</v>
      </c>
      <c r="D13" s="47" t="s">
        <v>29</v>
      </c>
      <c r="E13" s="47" t="s">
        <v>30</v>
      </c>
      <c r="F13" s="47" t="s">
        <v>31</v>
      </c>
      <c r="G13" s="47" t="s">
        <v>32</v>
      </c>
      <c r="H13" s="47" t="s">
        <v>33</v>
      </c>
      <c r="I13" s="47" t="s">
        <v>16</v>
      </c>
      <c r="J13" s="47" t="s">
        <v>17</v>
      </c>
      <c r="K13" s="47" t="s">
        <v>34</v>
      </c>
      <c r="L13" s="47"/>
      <c r="M13" s="47" t="s">
        <v>35</v>
      </c>
      <c r="N13" s="47" t="s">
        <v>20</v>
      </c>
      <c r="O13" s="48" t="s">
        <v>21</v>
      </c>
    </row>
    <row r="14" spans="1:21" x14ac:dyDescent="0.2">
      <c r="A14" s="49" t="s">
        <v>147</v>
      </c>
      <c r="B14" s="49" t="s">
        <v>36</v>
      </c>
      <c r="C14" s="50" t="s">
        <v>37</v>
      </c>
      <c r="D14" s="50" t="s">
        <v>38</v>
      </c>
      <c r="E14" s="62">
        <v>17700262000</v>
      </c>
      <c r="F14" s="62">
        <v>0</v>
      </c>
      <c r="G14" s="62">
        <v>0</v>
      </c>
      <c r="H14" s="62">
        <v>17700262000</v>
      </c>
      <c r="I14" s="62">
        <v>81664837.359999999</v>
      </c>
      <c r="J14" s="62">
        <v>122302902.34999999</v>
      </c>
      <c r="K14" s="51">
        <v>0.69</v>
      </c>
      <c r="L14" s="51"/>
      <c r="M14" s="51">
        <v>17577959097.650002</v>
      </c>
      <c r="N14" s="51">
        <v>0</v>
      </c>
      <c r="O14" s="52">
        <v>122302902.34999999</v>
      </c>
      <c r="P14" s="1" t="s">
        <v>149</v>
      </c>
      <c r="Q14" s="53">
        <f>(H14-J14-M14)+(E14+G14-H14)</f>
        <v>0</v>
      </c>
      <c r="R14" s="1">
        <v>1</v>
      </c>
      <c r="S14" s="1" t="str">
        <f>MID(P14,2,1)</f>
        <v>2</v>
      </c>
      <c r="T14" s="1" t="str">
        <f>MID(P14,3,2)</f>
        <v>FD</v>
      </c>
      <c r="U14" s="1" t="str">
        <f t="shared" ref="U14:U28" si="0">IF(MID(B14,2,1)="9","´9000000000000000000000",B14)</f>
        <v>´2000000000000000000000</v>
      </c>
    </row>
    <row r="15" spans="1:21" x14ac:dyDescent="0.2">
      <c r="A15" s="49" t="s">
        <v>147</v>
      </c>
      <c r="B15" s="49" t="s">
        <v>40</v>
      </c>
      <c r="C15" s="50" t="s">
        <v>41</v>
      </c>
      <c r="D15" s="50" t="s">
        <v>42</v>
      </c>
      <c r="E15" s="62">
        <v>206000000</v>
      </c>
      <c r="F15" s="62">
        <v>0</v>
      </c>
      <c r="G15" s="62">
        <v>0</v>
      </c>
      <c r="H15" s="62">
        <v>206000000</v>
      </c>
      <c r="I15" s="62">
        <v>10207788</v>
      </c>
      <c r="J15" s="62">
        <v>46305365</v>
      </c>
      <c r="K15" s="51">
        <v>22.47</v>
      </c>
      <c r="L15" s="51"/>
      <c r="M15" s="51">
        <v>159694635</v>
      </c>
      <c r="N15" s="51">
        <v>0</v>
      </c>
      <c r="O15" s="52">
        <v>46305365</v>
      </c>
      <c r="P15" s="1" t="s">
        <v>149</v>
      </c>
      <c r="Q15" s="53">
        <f t="shared" ref="Q15:Q28" si="1">(H15-J15-M15)+(E15+G15-H15)</f>
        <v>0</v>
      </c>
      <c r="R15" s="1">
        <v>2</v>
      </c>
      <c r="S15" s="1" t="str">
        <f t="shared" ref="S15:S28" si="2">MID(P15,2,1)</f>
        <v>2</v>
      </c>
      <c r="T15" s="1" t="str">
        <f t="shared" ref="T15:T28" si="3">MID(P15,3,2)</f>
        <v>FD</v>
      </c>
      <c r="U15" s="1" t="str">
        <f t="shared" si="0"/>
        <v>´2100000000000000000000</v>
      </c>
    </row>
    <row r="16" spans="1:21" x14ac:dyDescent="0.2">
      <c r="A16" s="49" t="s">
        <v>147</v>
      </c>
      <c r="B16" s="49" t="s">
        <v>43</v>
      </c>
      <c r="C16" s="50" t="s">
        <v>44</v>
      </c>
      <c r="D16" s="50" t="s">
        <v>45</v>
      </c>
      <c r="E16" s="62">
        <v>206000000</v>
      </c>
      <c r="F16" s="62">
        <v>0</v>
      </c>
      <c r="G16" s="62">
        <v>0</v>
      </c>
      <c r="H16" s="62">
        <v>206000000</v>
      </c>
      <c r="I16" s="62">
        <v>10207788</v>
      </c>
      <c r="J16" s="62">
        <v>46305365</v>
      </c>
      <c r="K16" s="51">
        <v>22.47</v>
      </c>
      <c r="L16" s="51"/>
      <c r="M16" s="51">
        <v>159694635</v>
      </c>
      <c r="N16" s="51">
        <v>0</v>
      </c>
      <c r="O16" s="52">
        <v>46305365</v>
      </c>
      <c r="P16" s="1" t="s">
        <v>149</v>
      </c>
      <c r="Q16" s="53">
        <f t="shared" si="1"/>
        <v>0</v>
      </c>
      <c r="R16" s="1">
        <v>3</v>
      </c>
      <c r="S16" s="1" t="str">
        <f t="shared" si="2"/>
        <v>2</v>
      </c>
      <c r="T16" s="1" t="str">
        <f t="shared" si="3"/>
        <v>FD</v>
      </c>
      <c r="U16" s="1" t="str">
        <f t="shared" si="0"/>
        <v>´2120000000000000000000</v>
      </c>
    </row>
    <row r="17" spans="1:21" x14ac:dyDescent="0.2">
      <c r="A17" s="49" t="s">
        <v>147</v>
      </c>
      <c r="B17" s="49" t="s">
        <v>46</v>
      </c>
      <c r="C17" s="50" t="s">
        <v>47</v>
      </c>
      <c r="D17" s="50" t="s">
        <v>48</v>
      </c>
      <c r="E17" s="62">
        <v>200000000</v>
      </c>
      <c r="F17" s="62">
        <v>0</v>
      </c>
      <c r="G17" s="62">
        <v>0</v>
      </c>
      <c r="H17" s="62">
        <v>200000000</v>
      </c>
      <c r="I17" s="62">
        <v>10165476</v>
      </c>
      <c r="J17" s="62">
        <v>46127431</v>
      </c>
      <c r="K17" s="51">
        <v>23.06</v>
      </c>
      <c r="L17" s="51"/>
      <c r="M17" s="51">
        <v>153872569</v>
      </c>
      <c r="N17" s="51">
        <v>0</v>
      </c>
      <c r="O17" s="52">
        <v>46127431</v>
      </c>
      <c r="P17" s="1" t="s">
        <v>149</v>
      </c>
      <c r="Q17" s="53">
        <f t="shared" si="1"/>
        <v>0</v>
      </c>
      <c r="R17" s="1">
        <v>5</v>
      </c>
      <c r="S17" s="1" t="str">
        <f t="shared" si="2"/>
        <v>2</v>
      </c>
      <c r="T17" s="1" t="str">
        <f t="shared" si="3"/>
        <v>FD</v>
      </c>
      <c r="U17" s="1" t="str">
        <f t="shared" si="0"/>
        <v>´2120300000000000000000</v>
      </c>
    </row>
    <row r="18" spans="1:21" x14ac:dyDescent="0.2">
      <c r="A18" s="49" t="s">
        <v>147</v>
      </c>
      <c r="B18" s="49" t="s">
        <v>55</v>
      </c>
      <c r="C18" s="50" t="s">
        <v>56</v>
      </c>
      <c r="D18" s="50" t="s">
        <v>57</v>
      </c>
      <c r="E18" s="62">
        <v>6000000</v>
      </c>
      <c r="F18" s="62">
        <v>0</v>
      </c>
      <c r="G18" s="62">
        <v>0</v>
      </c>
      <c r="H18" s="62">
        <v>6000000</v>
      </c>
      <c r="I18" s="62">
        <v>42312</v>
      </c>
      <c r="J18" s="62">
        <v>177934</v>
      </c>
      <c r="K18" s="51">
        <v>2.96</v>
      </c>
      <c r="L18" s="51"/>
      <c r="M18" s="51">
        <v>5822066</v>
      </c>
      <c r="N18" s="51">
        <v>0</v>
      </c>
      <c r="O18" s="52">
        <v>177934</v>
      </c>
      <c r="P18" s="1" t="s">
        <v>149</v>
      </c>
      <c r="Q18" s="53">
        <f t="shared" si="1"/>
        <v>0</v>
      </c>
      <c r="R18" s="1">
        <v>5</v>
      </c>
      <c r="S18" s="1" t="str">
        <f t="shared" si="2"/>
        <v>2</v>
      </c>
      <c r="T18" s="1" t="str">
        <f t="shared" si="3"/>
        <v>FD</v>
      </c>
      <c r="U18" s="1" t="str">
        <f t="shared" si="0"/>
        <v>´2129900000000000000000</v>
      </c>
    </row>
    <row r="19" spans="1:21" x14ac:dyDescent="0.2">
      <c r="A19" s="49" t="s">
        <v>147</v>
      </c>
      <c r="B19" s="49" t="s">
        <v>58</v>
      </c>
      <c r="C19" s="50" t="s">
        <v>59</v>
      </c>
      <c r="D19" s="50" t="s">
        <v>60</v>
      </c>
      <c r="E19" s="62">
        <v>17488762000</v>
      </c>
      <c r="F19" s="62">
        <v>0</v>
      </c>
      <c r="G19" s="62">
        <v>0</v>
      </c>
      <c r="H19" s="62">
        <v>17488762000</v>
      </c>
      <c r="I19" s="62">
        <v>0</v>
      </c>
      <c r="J19" s="62">
        <v>0</v>
      </c>
      <c r="K19" s="51">
        <v>0</v>
      </c>
      <c r="L19" s="51"/>
      <c r="M19" s="51">
        <v>17488762000</v>
      </c>
      <c r="N19" s="51">
        <v>0</v>
      </c>
      <c r="O19" s="52">
        <v>0</v>
      </c>
      <c r="P19" s="1" t="s">
        <v>149</v>
      </c>
      <c r="Q19" s="53">
        <f t="shared" si="1"/>
        <v>0</v>
      </c>
      <c r="R19" s="1">
        <v>2</v>
      </c>
      <c r="S19" s="1" t="str">
        <f t="shared" si="2"/>
        <v>2</v>
      </c>
      <c r="T19" s="1" t="str">
        <f t="shared" si="3"/>
        <v>FD</v>
      </c>
      <c r="U19" s="1" t="str">
        <f t="shared" si="0"/>
        <v>´2200000000000000000000</v>
      </c>
    </row>
    <row r="20" spans="1:21" x14ac:dyDescent="0.2">
      <c r="A20" s="49" t="s">
        <v>147</v>
      </c>
      <c r="B20" s="49" t="s">
        <v>61</v>
      </c>
      <c r="C20" s="50" t="s">
        <v>62</v>
      </c>
      <c r="D20" s="50" t="s">
        <v>63</v>
      </c>
      <c r="E20" s="62">
        <v>17488762000</v>
      </c>
      <c r="F20" s="62">
        <v>0</v>
      </c>
      <c r="G20" s="62">
        <v>0</v>
      </c>
      <c r="H20" s="62">
        <v>17488762000</v>
      </c>
      <c r="I20" s="62">
        <v>0</v>
      </c>
      <c r="J20" s="62">
        <v>0</v>
      </c>
      <c r="K20" s="51">
        <v>0</v>
      </c>
      <c r="L20" s="51"/>
      <c r="M20" s="51">
        <v>17488762000</v>
      </c>
      <c r="N20" s="51">
        <v>0</v>
      </c>
      <c r="O20" s="52">
        <v>0</v>
      </c>
      <c r="P20" s="1" t="s">
        <v>149</v>
      </c>
      <c r="Q20" s="53">
        <f t="shared" si="1"/>
        <v>0</v>
      </c>
      <c r="R20" s="1">
        <v>3</v>
      </c>
      <c r="S20" s="1" t="str">
        <f t="shared" si="2"/>
        <v>2</v>
      </c>
      <c r="T20" s="1" t="str">
        <f t="shared" si="3"/>
        <v>FD</v>
      </c>
      <c r="U20" s="1" t="str">
        <f t="shared" si="0"/>
        <v>´2240000000000000000000</v>
      </c>
    </row>
    <row r="21" spans="1:21" x14ac:dyDescent="0.2">
      <c r="A21" s="49" t="s">
        <v>147</v>
      </c>
      <c r="B21" s="49" t="s">
        <v>64</v>
      </c>
      <c r="C21" s="50" t="s">
        <v>65</v>
      </c>
      <c r="D21" s="50" t="s">
        <v>66</v>
      </c>
      <c r="E21" s="62">
        <v>17488762000</v>
      </c>
      <c r="F21" s="62">
        <v>0</v>
      </c>
      <c r="G21" s="62">
        <v>0</v>
      </c>
      <c r="H21" s="62">
        <v>17488762000</v>
      </c>
      <c r="I21" s="62">
        <v>0</v>
      </c>
      <c r="J21" s="62">
        <v>0</v>
      </c>
      <c r="K21" s="51">
        <v>0</v>
      </c>
      <c r="L21" s="51"/>
      <c r="M21" s="51">
        <v>17488762000</v>
      </c>
      <c r="N21" s="51">
        <v>0</v>
      </c>
      <c r="O21" s="52">
        <v>0</v>
      </c>
      <c r="P21" s="1" t="s">
        <v>149</v>
      </c>
      <c r="Q21" s="53">
        <f t="shared" si="1"/>
        <v>0</v>
      </c>
      <c r="R21" s="1">
        <v>5</v>
      </c>
      <c r="S21" s="1" t="str">
        <f t="shared" si="2"/>
        <v>2</v>
      </c>
      <c r="T21" s="1" t="str">
        <f t="shared" si="3"/>
        <v>FD</v>
      </c>
      <c r="U21" s="1" t="str">
        <f t="shared" si="0"/>
        <v>´2240500000000000000000</v>
      </c>
    </row>
    <row r="22" spans="1:21" x14ac:dyDescent="0.2">
      <c r="A22" s="49" t="s">
        <v>147</v>
      </c>
      <c r="B22" s="49" t="s">
        <v>67</v>
      </c>
      <c r="C22" s="50" t="s">
        <v>68</v>
      </c>
      <c r="D22" s="50" t="s">
        <v>69</v>
      </c>
      <c r="E22" s="62">
        <v>17488762000</v>
      </c>
      <c r="F22" s="62">
        <v>0</v>
      </c>
      <c r="G22" s="62">
        <v>0</v>
      </c>
      <c r="H22" s="62">
        <v>17488762000</v>
      </c>
      <c r="I22" s="62">
        <v>0</v>
      </c>
      <c r="J22" s="62">
        <v>0</v>
      </c>
      <c r="K22" s="51">
        <v>0</v>
      </c>
      <c r="L22" s="51"/>
      <c r="M22" s="51">
        <v>17488762000</v>
      </c>
      <c r="N22" s="51">
        <v>0</v>
      </c>
      <c r="O22" s="52">
        <v>0</v>
      </c>
      <c r="P22" s="1" t="s">
        <v>149</v>
      </c>
      <c r="Q22" s="53">
        <f t="shared" si="1"/>
        <v>0</v>
      </c>
      <c r="R22" s="1">
        <v>7</v>
      </c>
      <c r="S22" s="1" t="str">
        <f t="shared" si="2"/>
        <v>2</v>
      </c>
      <c r="T22" s="1" t="str">
        <f t="shared" si="3"/>
        <v>FD</v>
      </c>
      <c r="U22" s="1" t="str">
        <f t="shared" si="0"/>
        <v>´2240501000000000000000</v>
      </c>
    </row>
    <row r="23" spans="1:21" x14ac:dyDescent="0.2">
      <c r="A23" s="49" t="s">
        <v>147</v>
      </c>
      <c r="B23" s="49" t="s">
        <v>70</v>
      </c>
      <c r="C23" s="50" t="s">
        <v>71</v>
      </c>
      <c r="D23" s="50" t="s">
        <v>72</v>
      </c>
      <c r="E23" s="62">
        <v>5500000</v>
      </c>
      <c r="F23" s="62">
        <v>0</v>
      </c>
      <c r="G23" s="62">
        <v>0</v>
      </c>
      <c r="H23" s="62">
        <v>5500000</v>
      </c>
      <c r="I23" s="62">
        <v>71457049.359999999</v>
      </c>
      <c r="J23" s="62">
        <v>75997537.349999994</v>
      </c>
      <c r="K23" s="51">
        <v>1381.77</v>
      </c>
      <c r="L23" s="51"/>
      <c r="M23" s="51">
        <v>-70497537.349999994</v>
      </c>
      <c r="N23" s="51">
        <v>0</v>
      </c>
      <c r="O23" s="52">
        <v>75997537.349999994</v>
      </c>
      <c r="P23" s="1" t="s">
        <v>149</v>
      </c>
      <c r="Q23" s="53">
        <f t="shared" si="1"/>
        <v>0</v>
      </c>
      <c r="R23" s="1">
        <v>2</v>
      </c>
      <c r="S23" s="1" t="str">
        <f t="shared" si="2"/>
        <v>2</v>
      </c>
      <c r="T23" s="1" t="str">
        <f t="shared" si="3"/>
        <v>FD</v>
      </c>
      <c r="U23" s="1" t="str">
        <f t="shared" si="0"/>
        <v>´2400000000000000000000</v>
      </c>
    </row>
    <row r="24" spans="1:21" x14ac:dyDescent="0.2">
      <c r="A24" s="49" t="s">
        <v>147</v>
      </c>
      <c r="B24" s="49" t="s">
        <v>88</v>
      </c>
      <c r="C24" s="50" t="s">
        <v>89</v>
      </c>
      <c r="D24" s="50" t="s">
        <v>90</v>
      </c>
      <c r="E24" s="62">
        <v>2000000</v>
      </c>
      <c r="F24" s="62">
        <v>0</v>
      </c>
      <c r="G24" s="62">
        <v>0</v>
      </c>
      <c r="H24" s="62">
        <v>2000000</v>
      </c>
      <c r="I24" s="62">
        <v>0</v>
      </c>
      <c r="J24" s="62">
        <v>293550</v>
      </c>
      <c r="K24" s="51">
        <v>14.67</v>
      </c>
      <c r="L24" s="51"/>
      <c r="M24" s="51">
        <v>1706450</v>
      </c>
      <c r="N24" s="51">
        <v>0</v>
      </c>
      <c r="O24" s="52">
        <v>293550</v>
      </c>
      <c r="P24" s="1" t="s">
        <v>149</v>
      </c>
      <c r="Q24" s="53">
        <f t="shared" si="1"/>
        <v>0</v>
      </c>
      <c r="R24" s="1">
        <v>3</v>
      </c>
      <c r="S24" s="1" t="str">
        <f t="shared" si="2"/>
        <v>2</v>
      </c>
      <c r="T24" s="1" t="str">
        <f t="shared" si="3"/>
        <v>FD</v>
      </c>
      <c r="U24" s="1" t="str">
        <f t="shared" si="0"/>
        <v>´2410000000000000000000</v>
      </c>
    </row>
    <row r="25" spans="1:21" x14ac:dyDescent="0.2">
      <c r="A25" s="49" t="s">
        <v>147</v>
      </c>
      <c r="B25" s="49" t="s">
        <v>91</v>
      </c>
      <c r="C25" s="50" t="s">
        <v>92</v>
      </c>
      <c r="D25" s="50" t="s">
        <v>93</v>
      </c>
      <c r="E25" s="62">
        <v>2000000</v>
      </c>
      <c r="F25" s="62">
        <v>0</v>
      </c>
      <c r="G25" s="62">
        <v>0</v>
      </c>
      <c r="H25" s="62">
        <v>2000000</v>
      </c>
      <c r="I25" s="62">
        <v>0</v>
      </c>
      <c r="J25" s="62">
        <v>293550</v>
      </c>
      <c r="K25" s="51">
        <v>14.67</v>
      </c>
      <c r="L25" s="51"/>
      <c r="M25" s="51">
        <v>1706450</v>
      </c>
      <c r="N25" s="51">
        <v>0</v>
      </c>
      <c r="O25" s="52">
        <v>293550</v>
      </c>
      <c r="P25" s="1" t="s">
        <v>149</v>
      </c>
      <c r="Q25" s="53">
        <f t="shared" si="1"/>
        <v>0</v>
      </c>
      <c r="R25" s="1">
        <v>5</v>
      </c>
      <c r="S25" s="1" t="str">
        <f t="shared" si="2"/>
        <v>2</v>
      </c>
      <c r="T25" s="1" t="str">
        <f t="shared" si="3"/>
        <v>FD</v>
      </c>
      <c r="U25" s="1" t="str">
        <f t="shared" si="0"/>
        <v>´2410300000000000000000</v>
      </c>
    </row>
    <row r="26" spans="1:21" ht="25.5" x14ac:dyDescent="0.2">
      <c r="A26" s="49" t="s">
        <v>147</v>
      </c>
      <c r="B26" s="49" t="s">
        <v>73</v>
      </c>
      <c r="C26" s="50" t="s">
        <v>74</v>
      </c>
      <c r="D26" s="50" t="s">
        <v>75</v>
      </c>
      <c r="E26" s="62">
        <v>3500000</v>
      </c>
      <c r="F26" s="62">
        <v>0</v>
      </c>
      <c r="G26" s="62">
        <v>0</v>
      </c>
      <c r="H26" s="62">
        <v>3500000</v>
      </c>
      <c r="I26" s="62">
        <v>26550093.359999999</v>
      </c>
      <c r="J26" s="62">
        <v>26570291.350000001</v>
      </c>
      <c r="K26" s="51">
        <v>759.15</v>
      </c>
      <c r="L26" s="51"/>
      <c r="M26" s="51">
        <v>-23070291.350000001</v>
      </c>
      <c r="N26" s="51">
        <v>0</v>
      </c>
      <c r="O26" s="52">
        <v>26570291.350000001</v>
      </c>
      <c r="P26" s="1" t="s">
        <v>149</v>
      </c>
      <c r="Q26" s="53">
        <f t="shared" si="1"/>
        <v>0</v>
      </c>
      <c r="R26" s="1">
        <v>3</v>
      </c>
      <c r="S26" s="1" t="str">
        <f t="shared" si="2"/>
        <v>2</v>
      </c>
      <c r="T26" s="1" t="str">
        <f t="shared" si="3"/>
        <v>FD</v>
      </c>
      <c r="U26" s="1" t="str">
        <f t="shared" si="0"/>
        <v>´2430000000000000000000</v>
      </c>
    </row>
    <row r="27" spans="1:21" ht="25.5" x14ac:dyDescent="0.2">
      <c r="A27" s="49" t="s">
        <v>147</v>
      </c>
      <c r="B27" s="49" t="s">
        <v>76</v>
      </c>
      <c r="C27" s="50" t="s">
        <v>77</v>
      </c>
      <c r="D27" s="50" t="s">
        <v>130</v>
      </c>
      <c r="E27" s="62">
        <v>3500000</v>
      </c>
      <c r="F27" s="62">
        <v>0</v>
      </c>
      <c r="G27" s="62">
        <v>0</v>
      </c>
      <c r="H27" s="62">
        <v>3500000</v>
      </c>
      <c r="I27" s="62">
        <v>26550093.359999999</v>
      </c>
      <c r="J27" s="62">
        <v>26570291.350000001</v>
      </c>
      <c r="K27" s="51">
        <v>759.15</v>
      </c>
      <c r="L27" s="51"/>
      <c r="M27" s="51">
        <v>-23070291.350000001</v>
      </c>
      <c r="N27" s="51">
        <v>0</v>
      </c>
      <c r="O27" s="52">
        <v>26570291.350000001</v>
      </c>
      <c r="P27" s="1" t="s">
        <v>149</v>
      </c>
      <c r="Q27" s="53">
        <f t="shared" si="1"/>
        <v>0</v>
      </c>
      <c r="R27" s="1">
        <v>5</v>
      </c>
      <c r="S27" s="1" t="str">
        <f t="shared" si="2"/>
        <v>2</v>
      </c>
      <c r="T27" s="1" t="str">
        <f t="shared" si="3"/>
        <v>FD</v>
      </c>
      <c r="U27" s="1" t="str">
        <f t="shared" si="0"/>
        <v>´2430200000000000000000</v>
      </c>
    </row>
    <row r="28" spans="1:21" ht="13.5" thickBot="1" x14ac:dyDescent="0.25">
      <c r="A28" s="49" t="s">
        <v>147</v>
      </c>
      <c r="B28" s="49" t="s">
        <v>79</v>
      </c>
      <c r="C28" s="54" t="s">
        <v>80</v>
      </c>
      <c r="D28" s="54" t="s">
        <v>81</v>
      </c>
      <c r="E28" s="63">
        <v>0</v>
      </c>
      <c r="F28" s="63">
        <v>0</v>
      </c>
      <c r="G28" s="63">
        <v>0</v>
      </c>
      <c r="H28" s="63">
        <v>0</v>
      </c>
      <c r="I28" s="63">
        <v>44906956</v>
      </c>
      <c r="J28" s="63">
        <v>49133696</v>
      </c>
      <c r="K28" s="55">
        <v>0</v>
      </c>
      <c r="L28" s="55"/>
      <c r="M28" s="55">
        <v>-49133696</v>
      </c>
      <c r="N28" s="55">
        <v>0</v>
      </c>
      <c r="O28" s="56">
        <v>49133696</v>
      </c>
      <c r="P28" s="1" t="s">
        <v>149</v>
      </c>
      <c r="Q28" s="53">
        <f t="shared" si="1"/>
        <v>0</v>
      </c>
      <c r="R28" s="1">
        <v>3</v>
      </c>
      <c r="S28" s="1" t="str">
        <f t="shared" si="2"/>
        <v>2</v>
      </c>
      <c r="T28" s="1" t="str">
        <f t="shared" si="3"/>
        <v>FD</v>
      </c>
      <c r="U28" s="1" t="str">
        <f t="shared" si="0"/>
        <v>´2490000000000000000000</v>
      </c>
    </row>
    <row r="29" spans="1:21" x14ac:dyDescent="0.2">
      <c r="E29" s="60"/>
      <c r="F29" s="60"/>
      <c r="G29" s="60"/>
      <c r="H29" s="60"/>
      <c r="I29" s="60"/>
      <c r="J29" s="60"/>
    </row>
    <row r="30" spans="1:21" x14ac:dyDescent="0.2">
      <c r="E30" s="60"/>
      <c r="F30" s="60"/>
      <c r="G30" s="60"/>
      <c r="H30" s="60"/>
      <c r="I30" s="60"/>
      <c r="J30" s="60"/>
    </row>
    <row r="31" spans="1:21" x14ac:dyDescent="0.2">
      <c r="E31" s="60"/>
      <c r="F31" s="60"/>
      <c r="G31" s="60"/>
      <c r="H31" s="60"/>
      <c r="I31" s="60"/>
      <c r="J31" s="60"/>
    </row>
    <row r="32" spans="1:21" x14ac:dyDescent="0.2">
      <c r="E32" s="60"/>
      <c r="F32" s="60"/>
      <c r="G32" s="60"/>
      <c r="H32" s="60"/>
      <c r="I32" s="60"/>
      <c r="J32" s="60"/>
    </row>
    <row r="33" spans="5:10" x14ac:dyDescent="0.2">
      <c r="E33" s="60"/>
      <c r="F33" s="60"/>
      <c r="G33" s="60"/>
      <c r="H33" s="60"/>
      <c r="I33" s="60"/>
      <c r="J33" s="60"/>
    </row>
    <row r="34" spans="5:10" x14ac:dyDescent="0.2">
      <c r="E34" s="60"/>
      <c r="F34" s="60"/>
      <c r="G34" s="60"/>
      <c r="H34" s="60"/>
      <c r="I34" s="60"/>
      <c r="J34" s="60"/>
    </row>
    <row r="35" spans="5:10" x14ac:dyDescent="0.2">
      <c r="E35" s="60"/>
      <c r="F35" s="60"/>
      <c r="G35" s="60"/>
      <c r="H35" s="60"/>
      <c r="I35" s="60"/>
      <c r="J35" s="60"/>
    </row>
    <row r="36" spans="5:10" x14ac:dyDescent="0.2">
      <c r="E36" s="60"/>
      <c r="F36" s="60"/>
      <c r="G36" s="60"/>
      <c r="H36" s="60"/>
      <c r="I36" s="60"/>
      <c r="J36" s="60"/>
    </row>
    <row r="37" spans="5:10" x14ac:dyDescent="0.2">
      <c r="E37" s="60"/>
      <c r="F37" s="60"/>
      <c r="G37" s="60"/>
      <c r="H37" s="60"/>
      <c r="I37" s="60"/>
      <c r="J37" s="60"/>
    </row>
    <row r="38" spans="5:10" x14ac:dyDescent="0.2">
      <c r="E38" s="60"/>
      <c r="F38" s="60"/>
      <c r="G38" s="60"/>
      <c r="H38" s="60"/>
      <c r="I38" s="60"/>
      <c r="J38" s="60"/>
    </row>
    <row r="39" spans="5:10" x14ac:dyDescent="0.2">
      <c r="E39" s="60"/>
      <c r="F39" s="60"/>
      <c r="G39" s="60"/>
      <c r="H39" s="60"/>
      <c r="I39" s="60"/>
      <c r="J39" s="60"/>
    </row>
    <row r="40" spans="5:10" x14ac:dyDescent="0.2">
      <c r="E40" s="60"/>
      <c r="F40" s="60"/>
      <c r="G40" s="60"/>
      <c r="H40" s="60"/>
      <c r="I40" s="60"/>
      <c r="J40" s="60"/>
    </row>
    <row r="41" spans="5:10" x14ac:dyDescent="0.2">
      <c r="E41" s="60"/>
      <c r="F41" s="60"/>
      <c r="G41" s="60"/>
      <c r="H41" s="60"/>
      <c r="I41" s="60"/>
      <c r="J41" s="60"/>
    </row>
    <row r="42" spans="5:10" x14ac:dyDescent="0.2">
      <c r="E42" s="60"/>
      <c r="F42" s="60"/>
      <c r="G42" s="60"/>
      <c r="H42" s="60"/>
      <c r="I42" s="60"/>
      <c r="J42" s="60"/>
    </row>
    <row r="43" spans="5:10" x14ac:dyDescent="0.2">
      <c r="E43" s="60"/>
      <c r="F43" s="60"/>
      <c r="G43" s="60"/>
      <c r="H43" s="60"/>
      <c r="I43" s="60"/>
      <c r="J43" s="60"/>
    </row>
    <row r="44" spans="5:10" x14ac:dyDescent="0.2">
      <c r="E44" s="60"/>
      <c r="F44" s="60"/>
      <c r="G44" s="60"/>
      <c r="H44" s="60"/>
      <c r="I44" s="60"/>
      <c r="J44" s="60"/>
    </row>
    <row r="45" spans="5:10" x14ac:dyDescent="0.2">
      <c r="E45" s="60"/>
      <c r="F45" s="60"/>
      <c r="G45" s="60"/>
      <c r="H45" s="60"/>
      <c r="I45" s="60"/>
      <c r="J45" s="60"/>
    </row>
    <row r="46" spans="5:10" x14ac:dyDescent="0.2">
      <c r="E46" s="60"/>
      <c r="F46" s="60"/>
      <c r="G46" s="60"/>
      <c r="H46" s="60"/>
      <c r="I46" s="60"/>
      <c r="J46" s="60"/>
    </row>
    <row r="47" spans="5:10" x14ac:dyDescent="0.2">
      <c r="E47" s="60"/>
      <c r="F47" s="60"/>
      <c r="G47" s="60"/>
      <c r="H47" s="60"/>
      <c r="I47" s="60"/>
      <c r="J47" s="60"/>
    </row>
    <row r="48" spans="5:10" x14ac:dyDescent="0.2">
      <c r="E48" s="60"/>
      <c r="F48" s="60"/>
      <c r="G48" s="60"/>
      <c r="H48" s="60"/>
      <c r="I48" s="60"/>
      <c r="J48" s="60"/>
    </row>
    <row r="49" spans="5:10" x14ac:dyDescent="0.2">
      <c r="E49" s="60"/>
      <c r="F49" s="60"/>
      <c r="G49" s="60"/>
      <c r="H49" s="60"/>
      <c r="I49" s="60"/>
      <c r="J49" s="60"/>
    </row>
    <row r="50" spans="5:10" x14ac:dyDescent="0.2">
      <c r="E50" s="60"/>
      <c r="F50" s="60"/>
      <c r="G50" s="60"/>
      <c r="H50" s="60"/>
      <c r="I50" s="60"/>
      <c r="J50" s="60"/>
    </row>
    <row r="51" spans="5:10" x14ac:dyDescent="0.2">
      <c r="E51" s="60"/>
      <c r="F51" s="60"/>
      <c r="G51" s="60"/>
      <c r="H51" s="60"/>
      <c r="I51" s="60"/>
      <c r="J51" s="60"/>
    </row>
  </sheetData>
  <hyperlinks>
    <hyperlink ref="C5" location="Indice!A1" display="Indice"/>
  </hyperlinks>
  <pageMargins left="0.75" right="0.75" top="1" bottom="1" header="0.5" footer="0.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1"/>
  <sheetViews>
    <sheetView showGridLines="0" workbookViewId="0">
      <selection activeCell="D23" sqref="D23"/>
    </sheetView>
  </sheetViews>
  <sheetFormatPr baseColWidth="10" defaultRowHeight="12.75" x14ac:dyDescent="0.2"/>
  <cols>
    <col min="1" max="2" width="45.7109375" style="1" bestFit="1" customWidth="1"/>
    <col min="3" max="3" width="42.85546875" style="1" bestFit="1" customWidth="1"/>
    <col min="4" max="4" width="26" style="1" bestFit="1" customWidth="1"/>
    <col min="5" max="5" width="18.28515625" style="1" bestFit="1" customWidth="1"/>
    <col min="6" max="6" width="23" style="1" hidden="1" customWidth="1"/>
    <col min="7" max="7" width="21.7109375" style="1" bestFit="1" customWidth="1"/>
    <col min="8" max="8" width="19.28515625" style="1" bestFit="1" customWidth="1"/>
    <col min="9" max="9" width="19.140625" style="1" hidden="1" customWidth="1"/>
    <col min="10" max="10" width="15.5703125" style="1" bestFit="1" customWidth="1"/>
    <col min="11" max="11" width="25.5703125" style="1" bestFit="1" customWidth="1"/>
    <col min="12" max="12" width="25.5703125" style="1" customWidth="1"/>
    <col min="13" max="13" width="21.28515625" style="1" bestFit="1" customWidth="1"/>
    <col min="14" max="14" width="32.28515625" style="1" bestFit="1" customWidth="1"/>
    <col min="15" max="15" width="39.42578125" style="1" bestFit="1" customWidth="1"/>
    <col min="16" max="16384" width="11.42578125" style="1"/>
  </cols>
  <sheetData>
    <row r="1" spans="1:21" ht="31.5" customHeight="1" x14ac:dyDescent="0.2">
      <c r="A1" s="24" t="s">
        <v>145</v>
      </c>
      <c r="B1" s="25" t="s">
        <v>1</v>
      </c>
      <c r="C1" s="26" t="s">
        <v>150</v>
      </c>
    </row>
    <row r="2" spans="1:21" ht="15" customHeight="1" x14ac:dyDescent="0.2">
      <c r="A2" s="27" t="s">
        <v>151</v>
      </c>
      <c r="B2" s="28"/>
      <c r="C2" s="26"/>
    </row>
    <row r="3" spans="1:21" x14ac:dyDescent="0.2">
      <c r="A3" s="1">
        <f>COUNTA(A11:A27)+11</f>
        <v>27</v>
      </c>
      <c r="B3" s="29"/>
    </row>
    <row r="4" spans="1:21" x14ac:dyDescent="0.2">
      <c r="A4" s="30" t="s">
        <v>152</v>
      </c>
      <c r="B4" s="31"/>
      <c r="C4" s="30"/>
    </row>
    <row r="5" spans="1:21" x14ac:dyDescent="0.2">
      <c r="A5" s="32"/>
      <c r="B5" s="32"/>
      <c r="C5" s="33" t="s">
        <v>5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21" x14ac:dyDescent="0.2">
      <c r="A6" s="35" t="s">
        <v>239</v>
      </c>
      <c r="B6" s="36"/>
      <c r="C6" s="35">
        <v>2</v>
      </c>
      <c r="F6" s="1">
        <v>2</v>
      </c>
    </row>
    <row r="7" spans="1:21" x14ac:dyDescent="0.2">
      <c r="A7" s="35" t="s">
        <v>258</v>
      </c>
      <c r="B7" s="35" t="s">
        <v>241</v>
      </c>
      <c r="C7" s="1" t="str">
        <f>MID(A8,FIND(" ",A8,15)+1,FIND(":",A8,FIND(" ",A8,15))-FIND(" ",A8,15)-1)</f>
        <v>CB-0101</v>
      </c>
      <c r="D7" s="1" t="str">
        <f>MID(B8,23,2)</f>
        <v>03</v>
      </c>
      <c r="E7" s="27" t="s">
        <v>151</v>
      </c>
      <c r="F7" s="27" t="s">
        <v>6</v>
      </c>
      <c r="G7" s="1" t="str">
        <f>MID(A8,FIND(" ",A8,14)+1,7)</f>
        <v>CB-0101</v>
      </c>
      <c r="H7" s="1" t="s">
        <v>7</v>
      </c>
    </row>
    <row r="8" spans="1:21" ht="25.5" x14ac:dyDescent="0.2">
      <c r="A8" s="35" t="s">
        <v>242</v>
      </c>
      <c r="B8" s="35" t="s">
        <v>243</v>
      </c>
      <c r="D8" s="1" t="str">
        <f>MID(A7,7,150)</f>
        <v>DL TEUSAQUILLO.</v>
      </c>
      <c r="E8" s="1" t="s">
        <v>7</v>
      </c>
    </row>
    <row r="9" spans="1:21" x14ac:dyDescent="0.2">
      <c r="A9" s="35" t="s">
        <v>259</v>
      </c>
      <c r="B9" s="35" t="s">
        <v>245</v>
      </c>
    </row>
    <row r="10" spans="1:21" x14ac:dyDescent="0.2">
      <c r="A10" s="30"/>
      <c r="B10" s="31"/>
      <c r="C10" s="30"/>
    </row>
    <row r="11" spans="1:21" ht="13.5" thickBot="1" x14ac:dyDescent="0.25">
      <c r="A11" s="37"/>
      <c r="B11" s="38"/>
      <c r="C11" s="37"/>
    </row>
    <row r="12" spans="1:21" ht="25.5" x14ac:dyDescent="0.2">
      <c r="A12" s="39" t="s">
        <v>8</v>
      </c>
      <c r="B12" s="40" t="s">
        <v>9</v>
      </c>
      <c r="C12" s="41" t="s">
        <v>10</v>
      </c>
      <c r="D12" s="42" t="s">
        <v>11</v>
      </c>
      <c r="E12" s="43" t="s">
        <v>12</v>
      </c>
      <c r="F12" s="42" t="s">
        <v>13</v>
      </c>
      <c r="G12" s="42" t="s">
        <v>14</v>
      </c>
      <c r="H12" s="42" t="s">
        <v>15</v>
      </c>
      <c r="I12" s="42" t="s">
        <v>16</v>
      </c>
      <c r="J12" s="43" t="s">
        <v>17</v>
      </c>
      <c r="K12" s="42" t="s">
        <v>18</v>
      </c>
      <c r="L12" s="42"/>
      <c r="M12" s="43" t="s">
        <v>19</v>
      </c>
      <c r="N12" s="42" t="s">
        <v>20</v>
      </c>
      <c r="O12" s="44" t="s">
        <v>21</v>
      </c>
      <c r="P12" s="1" t="s">
        <v>22</v>
      </c>
      <c r="Q12" s="1" t="s">
        <v>23</v>
      </c>
      <c r="R12" s="1" t="s">
        <v>24</v>
      </c>
      <c r="S12" s="1" t="s">
        <v>25</v>
      </c>
      <c r="T12" s="1" t="s">
        <v>26</v>
      </c>
    </row>
    <row r="13" spans="1:21" ht="25.5" x14ac:dyDescent="0.2">
      <c r="A13" s="45" t="s">
        <v>27</v>
      </c>
      <c r="B13" s="46"/>
      <c r="C13" s="47" t="s">
        <v>28</v>
      </c>
      <c r="D13" s="47" t="s">
        <v>29</v>
      </c>
      <c r="E13" s="47" t="s">
        <v>30</v>
      </c>
      <c r="F13" s="47" t="s">
        <v>31</v>
      </c>
      <c r="G13" s="47" t="s">
        <v>32</v>
      </c>
      <c r="H13" s="47" t="s">
        <v>33</v>
      </c>
      <c r="I13" s="47" t="s">
        <v>16</v>
      </c>
      <c r="J13" s="47" t="s">
        <v>17</v>
      </c>
      <c r="K13" s="47" t="s">
        <v>34</v>
      </c>
      <c r="L13" s="47"/>
      <c r="M13" s="47" t="s">
        <v>35</v>
      </c>
      <c r="N13" s="47" t="s">
        <v>20</v>
      </c>
      <c r="O13" s="48" t="s">
        <v>21</v>
      </c>
    </row>
    <row r="14" spans="1:21" x14ac:dyDescent="0.2">
      <c r="A14" s="49" t="s">
        <v>151</v>
      </c>
      <c r="B14" s="49" t="s">
        <v>36</v>
      </c>
      <c r="C14" s="50" t="s">
        <v>37</v>
      </c>
      <c r="D14" s="50" t="s">
        <v>38</v>
      </c>
      <c r="E14" s="62">
        <v>15889577000</v>
      </c>
      <c r="F14" s="62">
        <v>0</v>
      </c>
      <c r="G14" s="62">
        <v>0</v>
      </c>
      <c r="H14" s="62">
        <v>15889577000</v>
      </c>
      <c r="I14" s="62">
        <v>139031539.36000001</v>
      </c>
      <c r="J14" s="62">
        <v>192135925.86000001</v>
      </c>
      <c r="K14" s="51">
        <v>1.2</v>
      </c>
      <c r="L14" s="51"/>
      <c r="M14" s="51">
        <v>15697441074.139999</v>
      </c>
      <c r="N14" s="51">
        <v>0</v>
      </c>
      <c r="O14" s="52">
        <v>192135925.86000001</v>
      </c>
      <c r="P14" s="1" t="s">
        <v>153</v>
      </c>
      <c r="Q14" s="53">
        <f>(H14-J14-M14)+(E14+G14-H14)</f>
        <v>0</v>
      </c>
      <c r="R14" s="1">
        <v>1</v>
      </c>
      <c r="S14" s="1" t="str">
        <f>MID(P14,2,1)</f>
        <v>2</v>
      </c>
      <c r="T14" s="1" t="str">
        <f>MID(P14,3,2)</f>
        <v>FD</v>
      </c>
      <c r="U14" s="1" t="str">
        <f t="shared" ref="U14:U27" si="0">IF(MID(B14,2,1)="9","´9000000000000000000000",B14)</f>
        <v>´2000000000000000000000</v>
      </c>
    </row>
    <row r="15" spans="1:21" x14ac:dyDescent="0.2">
      <c r="A15" s="49" t="s">
        <v>151</v>
      </c>
      <c r="B15" s="49" t="s">
        <v>40</v>
      </c>
      <c r="C15" s="50" t="s">
        <v>41</v>
      </c>
      <c r="D15" s="50" t="s">
        <v>42</v>
      </c>
      <c r="E15" s="62">
        <v>300000000</v>
      </c>
      <c r="F15" s="62">
        <v>0</v>
      </c>
      <c r="G15" s="62">
        <v>0</v>
      </c>
      <c r="H15" s="62">
        <v>300000000</v>
      </c>
      <c r="I15" s="62">
        <v>139031539.36000001</v>
      </c>
      <c r="J15" s="62">
        <v>192135925.86000001</v>
      </c>
      <c r="K15" s="51">
        <v>64.040000000000006</v>
      </c>
      <c r="L15" s="51"/>
      <c r="M15" s="51">
        <v>107864074.14</v>
      </c>
      <c r="N15" s="51">
        <v>0</v>
      </c>
      <c r="O15" s="52">
        <v>192135925.86000001</v>
      </c>
      <c r="P15" s="1" t="s">
        <v>153</v>
      </c>
      <c r="Q15" s="53">
        <f t="shared" ref="Q15:Q27" si="1">(H15-J15-M15)+(E15+G15-H15)</f>
        <v>-1.4901161193847656E-8</v>
      </c>
      <c r="R15" s="1">
        <v>2</v>
      </c>
      <c r="S15" s="1" t="str">
        <f t="shared" ref="S15:S27" si="2">MID(P15,2,1)</f>
        <v>2</v>
      </c>
      <c r="T15" s="1" t="str">
        <f t="shared" ref="T15:T27" si="3">MID(P15,3,2)</f>
        <v>FD</v>
      </c>
      <c r="U15" s="1" t="str">
        <f t="shared" si="0"/>
        <v>´2100000000000000000000</v>
      </c>
    </row>
    <row r="16" spans="1:21" x14ac:dyDescent="0.2">
      <c r="A16" s="49" t="s">
        <v>151</v>
      </c>
      <c r="B16" s="49" t="s">
        <v>43</v>
      </c>
      <c r="C16" s="50" t="s">
        <v>44</v>
      </c>
      <c r="D16" s="50" t="s">
        <v>45</v>
      </c>
      <c r="E16" s="62">
        <v>300000000</v>
      </c>
      <c r="F16" s="62">
        <v>0</v>
      </c>
      <c r="G16" s="62">
        <v>0</v>
      </c>
      <c r="H16" s="62">
        <v>300000000</v>
      </c>
      <c r="I16" s="62">
        <v>139031539.36000001</v>
      </c>
      <c r="J16" s="62">
        <v>192135925.86000001</v>
      </c>
      <c r="K16" s="51">
        <v>64.040000000000006</v>
      </c>
      <c r="L16" s="51"/>
      <c r="M16" s="51">
        <v>107864074.14</v>
      </c>
      <c r="N16" s="51">
        <v>0</v>
      </c>
      <c r="O16" s="52">
        <v>192135925.86000001</v>
      </c>
      <c r="P16" s="1" t="s">
        <v>153</v>
      </c>
      <c r="Q16" s="53">
        <f t="shared" si="1"/>
        <v>-1.4901161193847656E-8</v>
      </c>
      <c r="R16" s="1">
        <v>3</v>
      </c>
      <c r="S16" s="1" t="str">
        <f t="shared" si="2"/>
        <v>2</v>
      </c>
      <c r="T16" s="1" t="str">
        <f t="shared" si="3"/>
        <v>FD</v>
      </c>
      <c r="U16" s="1" t="str">
        <f t="shared" si="0"/>
        <v>´2120000000000000000000</v>
      </c>
    </row>
    <row r="17" spans="1:21" x14ac:dyDescent="0.2">
      <c r="A17" s="49" t="s">
        <v>151</v>
      </c>
      <c r="B17" s="49" t="s">
        <v>46</v>
      </c>
      <c r="C17" s="50" t="s">
        <v>47</v>
      </c>
      <c r="D17" s="50" t="s">
        <v>48</v>
      </c>
      <c r="E17" s="62">
        <v>200000000</v>
      </c>
      <c r="F17" s="62">
        <v>0</v>
      </c>
      <c r="G17" s="62">
        <v>0</v>
      </c>
      <c r="H17" s="62">
        <v>200000000</v>
      </c>
      <c r="I17" s="62">
        <v>138877982</v>
      </c>
      <c r="J17" s="62">
        <v>186939521</v>
      </c>
      <c r="K17" s="51">
        <v>93.46</v>
      </c>
      <c r="L17" s="51"/>
      <c r="M17" s="51">
        <v>13060479</v>
      </c>
      <c r="N17" s="51">
        <v>0</v>
      </c>
      <c r="O17" s="52">
        <v>186939521</v>
      </c>
      <c r="P17" s="1" t="s">
        <v>153</v>
      </c>
      <c r="Q17" s="53">
        <f t="shared" si="1"/>
        <v>0</v>
      </c>
      <c r="R17" s="1">
        <v>5</v>
      </c>
      <c r="S17" s="1" t="str">
        <f t="shared" si="2"/>
        <v>2</v>
      </c>
      <c r="T17" s="1" t="str">
        <f t="shared" si="3"/>
        <v>FD</v>
      </c>
      <c r="U17" s="1" t="str">
        <f t="shared" si="0"/>
        <v>´2120300000000000000000</v>
      </c>
    </row>
    <row r="18" spans="1:21" x14ac:dyDescent="0.2">
      <c r="A18" s="49" t="s">
        <v>151</v>
      </c>
      <c r="B18" s="49" t="s">
        <v>49</v>
      </c>
      <c r="C18" s="50" t="s">
        <v>50</v>
      </c>
      <c r="D18" s="50" t="s">
        <v>51</v>
      </c>
      <c r="E18" s="62">
        <v>0</v>
      </c>
      <c r="F18" s="62">
        <v>0</v>
      </c>
      <c r="G18" s="62">
        <v>0</v>
      </c>
      <c r="H18" s="62">
        <v>0</v>
      </c>
      <c r="I18" s="62">
        <v>0</v>
      </c>
      <c r="J18" s="62">
        <v>2904311</v>
      </c>
      <c r="K18" s="51">
        <v>0</v>
      </c>
      <c r="L18" s="51"/>
      <c r="M18" s="51">
        <v>-2904311</v>
      </c>
      <c r="N18" s="51">
        <v>0</v>
      </c>
      <c r="O18" s="52">
        <v>2904311</v>
      </c>
      <c r="P18" s="1" t="s">
        <v>153</v>
      </c>
      <c r="Q18" s="53">
        <f t="shared" si="1"/>
        <v>0</v>
      </c>
      <c r="R18" s="1">
        <v>5</v>
      </c>
      <c r="S18" s="1" t="str">
        <f t="shared" si="2"/>
        <v>2</v>
      </c>
      <c r="T18" s="1" t="str">
        <f t="shared" si="3"/>
        <v>FD</v>
      </c>
      <c r="U18" s="1" t="str">
        <f t="shared" si="0"/>
        <v>´2120400000000000000000</v>
      </c>
    </row>
    <row r="19" spans="1:21" x14ac:dyDescent="0.2">
      <c r="A19" s="49" t="s">
        <v>151</v>
      </c>
      <c r="B19" s="49" t="s">
        <v>52</v>
      </c>
      <c r="C19" s="50" t="s">
        <v>53</v>
      </c>
      <c r="D19" s="50" t="s">
        <v>54</v>
      </c>
      <c r="E19" s="62">
        <v>0</v>
      </c>
      <c r="F19" s="62">
        <v>0</v>
      </c>
      <c r="G19" s="62">
        <v>0</v>
      </c>
      <c r="H19" s="62">
        <v>0</v>
      </c>
      <c r="I19" s="62">
        <v>0</v>
      </c>
      <c r="J19" s="62">
        <v>2904311</v>
      </c>
      <c r="K19" s="51">
        <v>0</v>
      </c>
      <c r="L19" s="51"/>
      <c r="M19" s="51">
        <v>-2904311</v>
      </c>
      <c r="N19" s="51">
        <v>0</v>
      </c>
      <c r="O19" s="52">
        <v>2904311</v>
      </c>
      <c r="P19" s="1" t="s">
        <v>153</v>
      </c>
      <c r="Q19" s="53">
        <f t="shared" si="1"/>
        <v>0</v>
      </c>
      <c r="R19" s="1">
        <v>7</v>
      </c>
      <c r="S19" s="1" t="str">
        <f t="shared" si="2"/>
        <v>2</v>
      </c>
      <c r="T19" s="1" t="str">
        <f t="shared" si="3"/>
        <v>FD</v>
      </c>
      <c r="U19" s="1" t="str">
        <f t="shared" si="0"/>
        <v>´2120402000000000000000</v>
      </c>
    </row>
    <row r="20" spans="1:21" x14ac:dyDescent="0.2">
      <c r="A20" s="49" t="s">
        <v>151</v>
      </c>
      <c r="B20" s="49" t="s">
        <v>55</v>
      </c>
      <c r="C20" s="50" t="s">
        <v>56</v>
      </c>
      <c r="D20" s="50" t="s">
        <v>57</v>
      </c>
      <c r="E20" s="62">
        <v>100000000</v>
      </c>
      <c r="F20" s="62">
        <v>0</v>
      </c>
      <c r="G20" s="62">
        <v>0</v>
      </c>
      <c r="H20" s="62">
        <v>100000000</v>
      </c>
      <c r="I20" s="62">
        <v>153557.35999999999</v>
      </c>
      <c r="J20" s="62">
        <v>2292093.86</v>
      </c>
      <c r="K20" s="51">
        <v>2.29</v>
      </c>
      <c r="L20" s="51"/>
      <c r="M20" s="51">
        <v>97707906.140000001</v>
      </c>
      <c r="N20" s="51">
        <v>0</v>
      </c>
      <c r="O20" s="52">
        <v>2292093.86</v>
      </c>
      <c r="P20" s="1" t="s">
        <v>153</v>
      </c>
      <c r="Q20" s="53">
        <f t="shared" si="1"/>
        <v>0</v>
      </c>
      <c r="R20" s="1">
        <v>5</v>
      </c>
      <c r="S20" s="1" t="str">
        <f t="shared" si="2"/>
        <v>2</v>
      </c>
      <c r="T20" s="1" t="str">
        <f t="shared" si="3"/>
        <v>FD</v>
      </c>
      <c r="U20" s="1" t="str">
        <f t="shared" si="0"/>
        <v>´2129900000000000000000</v>
      </c>
    </row>
    <row r="21" spans="1:21" x14ac:dyDescent="0.2">
      <c r="A21" s="49" t="s">
        <v>151</v>
      </c>
      <c r="B21" s="49" t="s">
        <v>58</v>
      </c>
      <c r="C21" s="50" t="s">
        <v>59</v>
      </c>
      <c r="D21" s="50" t="s">
        <v>60</v>
      </c>
      <c r="E21" s="62">
        <v>12036729000</v>
      </c>
      <c r="F21" s="62">
        <v>0</v>
      </c>
      <c r="G21" s="62">
        <v>0</v>
      </c>
      <c r="H21" s="62">
        <v>12036729000</v>
      </c>
      <c r="I21" s="62">
        <v>0</v>
      </c>
      <c r="J21" s="62">
        <v>0</v>
      </c>
      <c r="K21" s="51">
        <v>0</v>
      </c>
      <c r="L21" s="51"/>
      <c r="M21" s="51">
        <v>12036729000</v>
      </c>
      <c r="N21" s="51">
        <v>0</v>
      </c>
      <c r="O21" s="52">
        <v>0</v>
      </c>
      <c r="P21" s="1" t="s">
        <v>153</v>
      </c>
      <c r="Q21" s="53">
        <f t="shared" si="1"/>
        <v>0</v>
      </c>
      <c r="R21" s="1">
        <v>2</v>
      </c>
      <c r="S21" s="1" t="str">
        <f t="shared" si="2"/>
        <v>2</v>
      </c>
      <c r="T21" s="1" t="str">
        <f t="shared" si="3"/>
        <v>FD</v>
      </c>
      <c r="U21" s="1" t="str">
        <f t="shared" si="0"/>
        <v>´2200000000000000000000</v>
      </c>
    </row>
    <row r="22" spans="1:21" x14ac:dyDescent="0.2">
      <c r="A22" s="49" t="s">
        <v>151</v>
      </c>
      <c r="B22" s="49" t="s">
        <v>61</v>
      </c>
      <c r="C22" s="50" t="s">
        <v>62</v>
      </c>
      <c r="D22" s="50" t="s">
        <v>63</v>
      </c>
      <c r="E22" s="62">
        <v>12036729000</v>
      </c>
      <c r="F22" s="62">
        <v>0</v>
      </c>
      <c r="G22" s="62">
        <v>0</v>
      </c>
      <c r="H22" s="62">
        <v>12036729000</v>
      </c>
      <c r="I22" s="62">
        <v>0</v>
      </c>
      <c r="J22" s="62">
        <v>0</v>
      </c>
      <c r="K22" s="51">
        <v>0</v>
      </c>
      <c r="L22" s="51"/>
      <c r="M22" s="51">
        <v>12036729000</v>
      </c>
      <c r="N22" s="51">
        <v>0</v>
      </c>
      <c r="O22" s="52">
        <v>0</v>
      </c>
      <c r="P22" s="1" t="s">
        <v>153</v>
      </c>
      <c r="Q22" s="53">
        <f t="shared" si="1"/>
        <v>0</v>
      </c>
      <c r="R22" s="1">
        <v>3</v>
      </c>
      <c r="S22" s="1" t="str">
        <f t="shared" si="2"/>
        <v>2</v>
      </c>
      <c r="T22" s="1" t="str">
        <f t="shared" si="3"/>
        <v>FD</v>
      </c>
      <c r="U22" s="1" t="str">
        <f t="shared" si="0"/>
        <v>´2240000000000000000000</v>
      </c>
    </row>
    <row r="23" spans="1:21" ht="25.5" x14ac:dyDescent="0.2">
      <c r="A23" s="49" t="s">
        <v>151</v>
      </c>
      <c r="B23" s="49" t="s">
        <v>64</v>
      </c>
      <c r="C23" s="50" t="s">
        <v>65</v>
      </c>
      <c r="D23" s="50" t="s">
        <v>66</v>
      </c>
      <c r="E23" s="62">
        <v>12036729000</v>
      </c>
      <c r="F23" s="62">
        <v>0</v>
      </c>
      <c r="G23" s="62">
        <v>0</v>
      </c>
      <c r="H23" s="62">
        <v>12036729000</v>
      </c>
      <c r="I23" s="62">
        <v>0</v>
      </c>
      <c r="J23" s="62">
        <v>0</v>
      </c>
      <c r="K23" s="51">
        <v>0</v>
      </c>
      <c r="L23" s="51"/>
      <c r="M23" s="51">
        <v>12036729000</v>
      </c>
      <c r="N23" s="51">
        <v>0</v>
      </c>
      <c r="O23" s="52">
        <v>0</v>
      </c>
      <c r="P23" s="1" t="s">
        <v>153</v>
      </c>
      <c r="Q23" s="53">
        <f t="shared" si="1"/>
        <v>0</v>
      </c>
      <c r="R23" s="1">
        <v>5</v>
      </c>
      <c r="S23" s="1" t="str">
        <f t="shared" si="2"/>
        <v>2</v>
      </c>
      <c r="T23" s="1" t="str">
        <f t="shared" si="3"/>
        <v>FD</v>
      </c>
      <c r="U23" s="1" t="str">
        <f t="shared" si="0"/>
        <v>´2240500000000000000000</v>
      </c>
    </row>
    <row r="24" spans="1:21" x14ac:dyDescent="0.2">
      <c r="A24" s="49" t="s">
        <v>151</v>
      </c>
      <c r="B24" s="49" t="s">
        <v>67</v>
      </c>
      <c r="C24" s="50" t="s">
        <v>68</v>
      </c>
      <c r="D24" s="50" t="s">
        <v>69</v>
      </c>
      <c r="E24" s="62">
        <v>12036729000</v>
      </c>
      <c r="F24" s="62">
        <v>0</v>
      </c>
      <c r="G24" s="62">
        <v>0</v>
      </c>
      <c r="H24" s="62">
        <v>12036729000</v>
      </c>
      <c r="I24" s="62">
        <v>0</v>
      </c>
      <c r="J24" s="62">
        <v>0</v>
      </c>
      <c r="K24" s="51">
        <v>0</v>
      </c>
      <c r="L24" s="51"/>
      <c r="M24" s="51">
        <v>12036729000</v>
      </c>
      <c r="N24" s="51">
        <v>0</v>
      </c>
      <c r="O24" s="52">
        <v>0</v>
      </c>
      <c r="P24" s="1" t="s">
        <v>153</v>
      </c>
      <c r="Q24" s="53">
        <f t="shared" si="1"/>
        <v>0</v>
      </c>
      <c r="R24" s="1">
        <v>7</v>
      </c>
      <c r="S24" s="1" t="str">
        <f t="shared" si="2"/>
        <v>2</v>
      </c>
      <c r="T24" s="1" t="str">
        <f t="shared" si="3"/>
        <v>FD</v>
      </c>
      <c r="U24" s="1" t="str">
        <f t="shared" si="0"/>
        <v>´2240501000000000000000</v>
      </c>
    </row>
    <row r="25" spans="1:21" x14ac:dyDescent="0.2">
      <c r="A25" s="49" t="s">
        <v>151</v>
      </c>
      <c r="B25" s="49" t="s">
        <v>70</v>
      </c>
      <c r="C25" s="50" t="s">
        <v>71</v>
      </c>
      <c r="D25" s="50" t="s">
        <v>72</v>
      </c>
      <c r="E25" s="62">
        <v>3552848000</v>
      </c>
      <c r="F25" s="62">
        <v>0</v>
      </c>
      <c r="G25" s="62">
        <v>0</v>
      </c>
      <c r="H25" s="62">
        <v>3552848000</v>
      </c>
      <c r="I25" s="62">
        <v>0</v>
      </c>
      <c r="J25" s="62">
        <v>0</v>
      </c>
      <c r="K25" s="51">
        <v>0</v>
      </c>
      <c r="L25" s="51"/>
      <c r="M25" s="51">
        <v>3552848000</v>
      </c>
      <c r="N25" s="51">
        <v>0</v>
      </c>
      <c r="O25" s="52">
        <v>0</v>
      </c>
      <c r="P25" s="1" t="s">
        <v>153</v>
      </c>
      <c r="Q25" s="53">
        <f t="shared" si="1"/>
        <v>0</v>
      </c>
      <c r="R25" s="1">
        <v>2</v>
      </c>
      <c r="S25" s="1" t="str">
        <f t="shared" si="2"/>
        <v>2</v>
      </c>
      <c r="T25" s="1" t="str">
        <f t="shared" si="3"/>
        <v>FD</v>
      </c>
      <c r="U25" s="1" t="str">
        <f t="shared" si="0"/>
        <v>´2400000000000000000000</v>
      </c>
    </row>
    <row r="26" spans="1:21" x14ac:dyDescent="0.2">
      <c r="A26" s="49" t="s">
        <v>151</v>
      </c>
      <c r="B26" s="49" t="s">
        <v>154</v>
      </c>
      <c r="C26" s="50" t="s">
        <v>155</v>
      </c>
      <c r="D26" s="50" t="s">
        <v>156</v>
      </c>
      <c r="E26" s="62">
        <v>3552848000</v>
      </c>
      <c r="F26" s="62">
        <v>0</v>
      </c>
      <c r="G26" s="62">
        <v>-3552848000</v>
      </c>
      <c r="H26" s="62">
        <v>0</v>
      </c>
      <c r="I26" s="62">
        <v>0</v>
      </c>
      <c r="J26" s="62">
        <v>0</v>
      </c>
      <c r="K26" s="51">
        <v>0</v>
      </c>
      <c r="L26" s="51"/>
      <c r="M26" s="51">
        <v>0</v>
      </c>
      <c r="N26" s="51">
        <v>0</v>
      </c>
      <c r="O26" s="52">
        <v>0</v>
      </c>
      <c r="P26" s="1" t="s">
        <v>153</v>
      </c>
      <c r="Q26" s="53">
        <f t="shared" si="1"/>
        <v>0</v>
      </c>
      <c r="R26" s="1">
        <v>3</v>
      </c>
      <c r="S26" s="1" t="str">
        <f t="shared" si="2"/>
        <v>2</v>
      </c>
      <c r="T26" s="1" t="str">
        <f t="shared" si="3"/>
        <v>FD</v>
      </c>
      <c r="U26" s="1" t="str">
        <f t="shared" si="0"/>
        <v>´2450000000000000000000</v>
      </c>
    </row>
    <row r="27" spans="1:21" ht="13.5" thickBot="1" x14ac:dyDescent="0.25">
      <c r="A27" s="49" t="s">
        <v>151</v>
      </c>
      <c r="B27" s="49" t="s">
        <v>79</v>
      </c>
      <c r="C27" s="54" t="s">
        <v>80</v>
      </c>
      <c r="D27" s="54" t="s">
        <v>118</v>
      </c>
      <c r="E27" s="63">
        <v>0</v>
      </c>
      <c r="F27" s="63">
        <v>0</v>
      </c>
      <c r="G27" s="63">
        <v>3552848000</v>
      </c>
      <c r="H27" s="63">
        <v>3552848000</v>
      </c>
      <c r="I27" s="63">
        <v>0</v>
      </c>
      <c r="J27" s="63">
        <v>0</v>
      </c>
      <c r="K27" s="55">
        <v>0</v>
      </c>
      <c r="L27" s="55"/>
      <c r="M27" s="55">
        <v>3552848000</v>
      </c>
      <c r="N27" s="55">
        <v>0</v>
      </c>
      <c r="O27" s="56">
        <v>0</v>
      </c>
      <c r="P27" s="1" t="s">
        <v>153</v>
      </c>
      <c r="Q27" s="53">
        <f t="shared" si="1"/>
        <v>0</v>
      </c>
      <c r="R27" s="1">
        <v>3</v>
      </c>
      <c r="S27" s="1" t="str">
        <f t="shared" si="2"/>
        <v>2</v>
      </c>
      <c r="T27" s="1" t="str">
        <f t="shared" si="3"/>
        <v>FD</v>
      </c>
      <c r="U27" s="1" t="str">
        <f t="shared" si="0"/>
        <v>´2490000000000000000000</v>
      </c>
    </row>
    <row r="28" spans="1:21" x14ac:dyDescent="0.2">
      <c r="E28" s="60"/>
      <c r="F28" s="60"/>
      <c r="G28" s="60"/>
      <c r="H28" s="60"/>
      <c r="I28" s="60"/>
      <c r="J28" s="60"/>
    </row>
    <row r="29" spans="1:21" x14ac:dyDescent="0.2">
      <c r="E29" s="60"/>
      <c r="F29" s="60"/>
      <c r="G29" s="60"/>
      <c r="H29" s="60"/>
      <c r="I29" s="60"/>
      <c r="J29" s="60"/>
    </row>
    <row r="30" spans="1:21" x14ac:dyDescent="0.2">
      <c r="E30" s="60"/>
      <c r="F30" s="60"/>
      <c r="G30" s="60"/>
      <c r="H30" s="60"/>
      <c r="I30" s="60"/>
      <c r="J30" s="60"/>
    </row>
    <row r="31" spans="1:21" x14ac:dyDescent="0.2">
      <c r="E31" s="60"/>
      <c r="F31" s="60"/>
      <c r="G31" s="60"/>
      <c r="H31" s="60"/>
      <c r="I31" s="60"/>
      <c r="J31" s="60"/>
    </row>
    <row r="32" spans="1:21" x14ac:dyDescent="0.2">
      <c r="E32" s="60"/>
      <c r="F32" s="60"/>
      <c r="G32" s="60"/>
      <c r="H32" s="60"/>
      <c r="I32" s="60"/>
      <c r="J32" s="60"/>
    </row>
    <row r="33" spans="5:10" x14ac:dyDescent="0.2">
      <c r="E33" s="60"/>
      <c r="F33" s="60"/>
      <c r="G33" s="60"/>
      <c r="H33" s="60"/>
      <c r="I33" s="60"/>
      <c r="J33" s="60"/>
    </row>
    <row r="34" spans="5:10" x14ac:dyDescent="0.2">
      <c r="E34" s="60"/>
      <c r="F34" s="60"/>
      <c r="G34" s="60"/>
      <c r="H34" s="60"/>
      <c r="I34" s="60"/>
      <c r="J34" s="60"/>
    </row>
    <row r="35" spans="5:10" x14ac:dyDescent="0.2">
      <c r="E35" s="60"/>
      <c r="F35" s="60"/>
      <c r="G35" s="60"/>
      <c r="H35" s="60"/>
      <c r="I35" s="60"/>
      <c r="J35" s="60"/>
    </row>
    <row r="36" spans="5:10" x14ac:dyDescent="0.2">
      <c r="E36" s="60"/>
      <c r="F36" s="60"/>
      <c r="G36" s="60"/>
      <c r="H36" s="60"/>
      <c r="I36" s="60"/>
      <c r="J36" s="60"/>
    </row>
    <row r="37" spans="5:10" x14ac:dyDescent="0.2">
      <c r="E37" s="60"/>
      <c r="F37" s="60"/>
      <c r="G37" s="60"/>
      <c r="H37" s="60"/>
      <c r="I37" s="60"/>
      <c r="J37" s="60"/>
    </row>
    <row r="38" spans="5:10" x14ac:dyDescent="0.2">
      <c r="E38" s="60"/>
      <c r="F38" s="60"/>
      <c r="G38" s="60"/>
      <c r="H38" s="60"/>
      <c r="I38" s="60"/>
      <c r="J38" s="60"/>
    </row>
    <row r="39" spans="5:10" x14ac:dyDescent="0.2">
      <c r="E39" s="60"/>
      <c r="F39" s="60"/>
      <c r="G39" s="60"/>
      <c r="H39" s="60"/>
      <c r="I39" s="60"/>
      <c r="J39" s="60"/>
    </row>
    <row r="40" spans="5:10" x14ac:dyDescent="0.2">
      <c r="E40" s="60"/>
      <c r="F40" s="60"/>
      <c r="G40" s="60"/>
      <c r="H40" s="60"/>
      <c r="I40" s="60"/>
      <c r="J40" s="60"/>
    </row>
    <row r="41" spans="5:10" x14ac:dyDescent="0.2">
      <c r="E41" s="60"/>
      <c r="F41" s="60"/>
      <c r="G41" s="60"/>
      <c r="H41" s="60"/>
      <c r="I41" s="60"/>
      <c r="J41" s="60"/>
    </row>
    <row r="42" spans="5:10" x14ac:dyDescent="0.2">
      <c r="E42" s="60"/>
      <c r="F42" s="60"/>
      <c r="G42" s="60"/>
      <c r="H42" s="60"/>
      <c r="I42" s="60"/>
      <c r="J42" s="60"/>
    </row>
    <row r="43" spans="5:10" x14ac:dyDescent="0.2">
      <c r="E43" s="60"/>
      <c r="F43" s="60"/>
      <c r="G43" s="60"/>
      <c r="H43" s="60"/>
      <c r="I43" s="60"/>
      <c r="J43" s="60"/>
    </row>
    <row r="44" spans="5:10" x14ac:dyDescent="0.2">
      <c r="E44" s="60"/>
      <c r="F44" s="60"/>
      <c r="G44" s="60"/>
      <c r="H44" s="60"/>
      <c r="I44" s="60"/>
      <c r="J44" s="60"/>
    </row>
    <row r="45" spans="5:10" x14ac:dyDescent="0.2">
      <c r="E45" s="60"/>
      <c r="F45" s="60"/>
      <c r="G45" s="60"/>
      <c r="H45" s="60"/>
      <c r="I45" s="60"/>
      <c r="J45" s="60"/>
    </row>
    <row r="46" spans="5:10" x14ac:dyDescent="0.2">
      <c r="E46" s="60"/>
      <c r="F46" s="60"/>
      <c r="G46" s="60"/>
      <c r="H46" s="60"/>
      <c r="I46" s="60"/>
      <c r="J46" s="60"/>
    </row>
    <row r="47" spans="5:10" x14ac:dyDescent="0.2">
      <c r="E47" s="60"/>
      <c r="F47" s="60"/>
      <c r="G47" s="60"/>
      <c r="H47" s="60"/>
      <c r="I47" s="60"/>
      <c r="J47" s="60"/>
    </row>
    <row r="48" spans="5:10" x14ac:dyDescent="0.2">
      <c r="E48" s="60"/>
      <c r="F48" s="60"/>
      <c r="G48" s="60"/>
      <c r="H48" s="60"/>
      <c r="I48" s="60"/>
      <c r="J48" s="60"/>
    </row>
    <row r="49" spans="5:10" x14ac:dyDescent="0.2">
      <c r="E49" s="60"/>
      <c r="F49" s="60"/>
      <c r="G49" s="60"/>
      <c r="H49" s="60"/>
      <c r="I49" s="60"/>
      <c r="J49" s="60"/>
    </row>
    <row r="50" spans="5:10" x14ac:dyDescent="0.2">
      <c r="E50" s="60"/>
      <c r="F50" s="60"/>
      <c r="G50" s="60"/>
      <c r="H50" s="60"/>
      <c r="I50" s="60"/>
      <c r="J50" s="60"/>
    </row>
    <row r="51" spans="5:10" x14ac:dyDescent="0.2">
      <c r="E51" s="60"/>
      <c r="F51" s="60"/>
      <c r="G51" s="60"/>
      <c r="H51" s="60"/>
      <c r="I51" s="60"/>
      <c r="J51" s="60"/>
    </row>
  </sheetData>
  <hyperlinks>
    <hyperlink ref="C5" location="Indice!A1" display="Indice"/>
  </hyperlinks>
  <pageMargins left="0.75" right="0.75" top="1" bottom="1" header="0.5" footer="0.5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1"/>
  <sheetViews>
    <sheetView showGridLines="0" workbookViewId="0">
      <selection activeCell="D23" sqref="D23"/>
    </sheetView>
  </sheetViews>
  <sheetFormatPr baseColWidth="10" defaultRowHeight="12.75" x14ac:dyDescent="0.2"/>
  <cols>
    <col min="1" max="2" width="45.7109375" style="1" bestFit="1" customWidth="1"/>
    <col min="3" max="3" width="42.85546875" style="1" bestFit="1" customWidth="1"/>
    <col min="4" max="4" width="38.85546875" style="1" bestFit="1" customWidth="1"/>
    <col min="5" max="5" width="18.28515625" style="1" bestFit="1" customWidth="1"/>
    <col min="6" max="6" width="23" style="1" hidden="1" customWidth="1"/>
    <col min="7" max="7" width="21.7109375" style="1" bestFit="1" customWidth="1"/>
    <col min="8" max="8" width="19.28515625" style="1" bestFit="1" customWidth="1"/>
    <col min="9" max="9" width="19.140625" style="1" hidden="1" customWidth="1"/>
    <col min="10" max="10" width="15.5703125" style="1" bestFit="1" customWidth="1"/>
    <col min="11" max="11" width="25.5703125" style="1" bestFit="1" customWidth="1"/>
    <col min="12" max="12" width="25.5703125" style="1" customWidth="1"/>
    <col min="13" max="13" width="21.28515625" style="1" bestFit="1" customWidth="1"/>
    <col min="14" max="14" width="32.28515625" style="1" bestFit="1" customWidth="1"/>
    <col min="15" max="15" width="39.42578125" style="1" bestFit="1" customWidth="1"/>
    <col min="16" max="16384" width="11.42578125" style="1"/>
  </cols>
  <sheetData>
    <row r="1" spans="1:21" ht="31.5" customHeight="1" x14ac:dyDescent="0.2">
      <c r="A1" s="24" t="s">
        <v>157</v>
      </c>
      <c r="B1" s="25" t="s">
        <v>1</v>
      </c>
      <c r="C1" s="26" t="s">
        <v>158</v>
      </c>
    </row>
    <row r="2" spans="1:21" ht="15" customHeight="1" x14ac:dyDescent="0.2">
      <c r="A2" s="27" t="s">
        <v>159</v>
      </c>
      <c r="B2" s="28"/>
      <c r="C2" s="26"/>
    </row>
    <row r="3" spans="1:21" x14ac:dyDescent="0.2">
      <c r="A3" s="1">
        <f>COUNTA(A11:A26)+11</f>
        <v>26</v>
      </c>
      <c r="B3" s="29"/>
    </row>
    <row r="4" spans="1:21" x14ac:dyDescent="0.2">
      <c r="A4" s="30" t="s">
        <v>160</v>
      </c>
      <c r="B4" s="31"/>
      <c r="C4" s="30"/>
    </row>
    <row r="5" spans="1:21" x14ac:dyDescent="0.2">
      <c r="A5" s="32"/>
      <c r="B5" s="32"/>
      <c r="C5" s="33" t="s">
        <v>5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21" x14ac:dyDescent="0.2">
      <c r="A6" s="35" t="s">
        <v>239</v>
      </c>
      <c r="B6" s="36"/>
      <c r="C6" s="35">
        <v>2</v>
      </c>
      <c r="F6" s="1">
        <v>2</v>
      </c>
    </row>
    <row r="7" spans="1:21" x14ac:dyDescent="0.2">
      <c r="A7" s="35" t="s">
        <v>256</v>
      </c>
      <c r="B7" s="35" t="s">
        <v>241</v>
      </c>
      <c r="C7" s="1" t="str">
        <f>MID(A8,FIND(" ",A8,15)+1,FIND(":",A8,FIND(" ",A8,15))-FIND(" ",A8,15)-1)</f>
        <v>CB-0101</v>
      </c>
      <c r="D7" s="1" t="str">
        <f>MID(B8,23,2)</f>
        <v>03</v>
      </c>
      <c r="E7" s="27" t="s">
        <v>159</v>
      </c>
      <c r="F7" s="27" t="s">
        <v>6</v>
      </c>
      <c r="G7" s="1" t="str">
        <f>MID(A8,FIND(" ",A8,14)+1,7)</f>
        <v>CB-0101</v>
      </c>
      <c r="H7" s="1" t="s">
        <v>7</v>
      </c>
    </row>
    <row r="8" spans="1:21" ht="25.5" x14ac:dyDescent="0.2">
      <c r="A8" s="35" t="s">
        <v>242</v>
      </c>
      <c r="B8" s="35" t="s">
        <v>243</v>
      </c>
      <c r="D8" s="1" t="str">
        <f>MID(A7,7,150)</f>
        <v>DL MARTIRES.</v>
      </c>
      <c r="E8" s="1" t="s">
        <v>7</v>
      </c>
    </row>
    <row r="9" spans="1:21" x14ac:dyDescent="0.2">
      <c r="A9" s="35" t="s">
        <v>257</v>
      </c>
      <c r="B9" s="35" t="s">
        <v>245</v>
      </c>
    </row>
    <row r="10" spans="1:21" x14ac:dyDescent="0.2">
      <c r="A10" s="30"/>
      <c r="B10" s="31"/>
      <c r="C10" s="30"/>
    </row>
    <row r="11" spans="1:21" ht="13.5" thickBot="1" x14ac:dyDescent="0.25">
      <c r="A11" s="37"/>
      <c r="B11" s="38"/>
      <c r="C11" s="37"/>
    </row>
    <row r="12" spans="1:21" ht="25.5" x14ac:dyDescent="0.2">
      <c r="A12" s="39" t="s">
        <v>8</v>
      </c>
      <c r="B12" s="40" t="s">
        <v>9</v>
      </c>
      <c r="C12" s="41" t="s">
        <v>10</v>
      </c>
      <c r="D12" s="42" t="s">
        <v>11</v>
      </c>
      <c r="E12" s="43" t="s">
        <v>12</v>
      </c>
      <c r="F12" s="42" t="s">
        <v>13</v>
      </c>
      <c r="G12" s="42" t="s">
        <v>14</v>
      </c>
      <c r="H12" s="42" t="s">
        <v>15</v>
      </c>
      <c r="I12" s="42" t="s">
        <v>16</v>
      </c>
      <c r="J12" s="43" t="s">
        <v>17</v>
      </c>
      <c r="K12" s="42" t="s">
        <v>18</v>
      </c>
      <c r="L12" s="42"/>
      <c r="M12" s="43" t="s">
        <v>19</v>
      </c>
      <c r="N12" s="42" t="s">
        <v>20</v>
      </c>
      <c r="O12" s="44" t="s">
        <v>21</v>
      </c>
      <c r="P12" s="1" t="s">
        <v>22</v>
      </c>
      <c r="Q12" s="1" t="s">
        <v>23</v>
      </c>
      <c r="R12" s="1" t="s">
        <v>24</v>
      </c>
      <c r="S12" s="1" t="s">
        <v>25</v>
      </c>
      <c r="T12" s="1" t="s">
        <v>26</v>
      </c>
    </row>
    <row r="13" spans="1:21" ht="25.5" x14ac:dyDescent="0.2">
      <c r="A13" s="45" t="s">
        <v>27</v>
      </c>
      <c r="B13" s="46"/>
      <c r="C13" s="47" t="s">
        <v>28</v>
      </c>
      <c r="D13" s="47" t="s">
        <v>29</v>
      </c>
      <c r="E13" s="47" t="s">
        <v>30</v>
      </c>
      <c r="F13" s="47" t="s">
        <v>31</v>
      </c>
      <c r="G13" s="47" t="s">
        <v>32</v>
      </c>
      <c r="H13" s="47" t="s">
        <v>33</v>
      </c>
      <c r="I13" s="47" t="s">
        <v>16</v>
      </c>
      <c r="J13" s="47" t="s">
        <v>17</v>
      </c>
      <c r="K13" s="47" t="s">
        <v>34</v>
      </c>
      <c r="L13" s="47"/>
      <c r="M13" s="47" t="s">
        <v>35</v>
      </c>
      <c r="N13" s="47" t="s">
        <v>20</v>
      </c>
      <c r="O13" s="48" t="s">
        <v>21</v>
      </c>
    </row>
    <row r="14" spans="1:21" x14ac:dyDescent="0.2">
      <c r="A14" s="49" t="s">
        <v>159</v>
      </c>
      <c r="B14" s="49" t="s">
        <v>36</v>
      </c>
      <c r="C14" s="50" t="s">
        <v>37</v>
      </c>
      <c r="D14" s="50" t="s">
        <v>38</v>
      </c>
      <c r="E14" s="62">
        <v>36601750000</v>
      </c>
      <c r="F14" s="62">
        <v>0</v>
      </c>
      <c r="G14" s="62">
        <v>0</v>
      </c>
      <c r="H14" s="62">
        <v>36601750000</v>
      </c>
      <c r="I14" s="62">
        <v>25391013.510000002</v>
      </c>
      <c r="J14" s="62">
        <v>46864025.5</v>
      </c>
      <c r="K14" s="51">
        <v>0.12</v>
      </c>
      <c r="L14" s="51"/>
      <c r="M14" s="51">
        <v>36554885974.5</v>
      </c>
      <c r="N14" s="51">
        <v>0</v>
      </c>
      <c r="O14" s="52">
        <v>46864025.5</v>
      </c>
      <c r="P14" s="1" t="s">
        <v>161</v>
      </c>
      <c r="Q14" s="53">
        <f>(H14-J14-M14)+(E14+G14-H14)</f>
        <v>0</v>
      </c>
      <c r="R14" s="1">
        <v>1</v>
      </c>
      <c r="S14" s="1" t="str">
        <f>MID(P14,2,1)</f>
        <v>2</v>
      </c>
      <c r="T14" s="1" t="str">
        <f>MID(P14,3,2)</f>
        <v>FD</v>
      </c>
      <c r="U14" s="1" t="str">
        <f t="shared" ref="U14:U26" si="0">IF(MID(B14,2,1)="9","´9000000000000000000000",B14)</f>
        <v>´2000000000000000000000</v>
      </c>
    </row>
    <row r="15" spans="1:21" x14ac:dyDescent="0.2">
      <c r="A15" s="49" t="s">
        <v>159</v>
      </c>
      <c r="B15" s="49" t="s">
        <v>40</v>
      </c>
      <c r="C15" s="50" t="s">
        <v>41</v>
      </c>
      <c r="D15" s="50" t="s">
        <v>42</v>
      </c>
      <c r="E15" s="62">
        <v>348338000</v>
      </c>
      <c r="F15" s="62">
        <v>0</v>
      </c>
      <c r="G15" s="62">
        <v>0</v>
      </c>
      <c r="H15" s="62">
        <v>348338000</v>
      </c>
      <c r="I15" s="62">
        <v>25370273</v>
      </c>
      <c r="J15" s="62">
        <v>43322494.689999998</v>
      </c>
      <c r="K15" s="51">
        <v>12.43</v>
      </c>
      <c r="L15" s="51"/>
      <c r="M15" s="51">
        <v>305015505.31</v>
      </c>
      <c r="N15" s="51">
        <v>0</v>
      </c>
      <c r="O15" s="52">
        <v>43322494.689999998</v>
      </c>
      <c r="P15" s="1" t="s">
        <v>161</v>
      </c>
      <c r="Q15" s="53">
        <f t="shared" ref="Q15:Q26" si="1">(H15-J15-M15)+(E15+G15-H15)</f>
        <v>0</v>
      </c>
      <c r="R15" s="1">
        <v>2</v>
      </c>
      <c r="S15" s="1" t="str">
        <f t="shared" ref="S15:S26" si="2">MID(P15,2,1)</f>
        <v>2</v>
      </c>
      <c r="T15" s="1" t="str">
        <f t="shared" ref="T15:T26" si="3">MID(P15,3,2)</f>
        <v>FD</v>
      </c>
      <c r="U15" s="1" t="str">
        <f t="shared" si="0"/>
        <v>´2100000000000000000000</v>
      </c>
    </row>
    <row r="16" spans="1:21" x14ac:dyDescent="0.2">
      <c r="A16" s="49" t="s">
        <v>159</v>
      </c>
      <c r="B16" s="49" t="s">
        <v>43</v>
      </c>
      <c r="C16" s="50" t="s">
        <v>44</v>
      </c>
      <c r="D16" s="50" t="s">
        <v>45</v>
      </c>
      <c r="E16" s="62">
        <v>348338000</v>
      </c>
      <c r="F16" s="62">
        <v>0</v>
      </c>
      <c r="G16" s="62">
        <v>0</v>
      </c>
      <c r="H16" s="62">
        <v>348338000</v>
      </c>
      <c r="I16" s="62">
        <v>25370273</v>
      </c>
      <c r="J16" s="62">
        <v>43322494.689999998</v>
      </c>
      <c r="K16" s="51">
        <v>12.43</v>
      </c>
      <c r="L16" s="51"/>
      <c r="M16" s="51">
        <v>305015505.31</v>
      </c>
      <c r="N16" s="51">
        <v>0</v>
      </c>
      <c r="O16" s="52">
        <v>43322494.689999998</v>
      </c>
      <c r="P16" s="1" t="s">
        <v>161</v>
      </c>
      <c r="Q16" s="53">
        <f t="shared" si="1"/>
        <v>0</v>
      </c>
      <c r="R16" s="1">
        <v>3</v>
      </c>
      <c r="S16" s="1" t="str">
        <f t="shared" si="2"/>
        <v>2</v>
      </c>
      <c r="T16" s="1" t="str">
        <f t="shared" si="3"/>
        <v>FD</v>
      </c>
      <c r="U16" s="1" t="str">
        <f t="shared" si="0"/>
        <v>´2120000000000000000000</v>
      </c>
    </row>
    <row r="17" spans="1:21" x14ac:dyDescent="0.2">
      <c r="A17" s="49" t="s">
        <v>159</v>
      </c>
      <c r="B17" s="49" t="s">
        <v>46</v>
      </c>
      <c r="C17" s="50" t="s">
        <v>47</v>
      </c>
      <c r="D17" s="50" t="s">
        <v>48</v>
      </c>
      <c r="E17" s="62">
        <v>347338000</v>
      </c>
      <c r="F17" s="62">
        <v>0</v>
      </c>
      <c r="G17" s="62">
        <v>0</v>
      </c>
      <c r="H17" s="62">
        <v>347338000</v>
      </c>
      <c r="I17" s="62">
        <v>15936303</v>
      </c>
      <c r="J17" s="62">
        <v>33768554.689999998</v>
      </c>
      <c r="K17" s="51">
        <v>9.7200000000000006</v>
      </c>
      <c r="L17" s="51"/>
      <c r="M17" s="51">
        <v>313569445.31</v>
      </c>
      <c r="N17" s="51">
        <v>0</v>
      </c>
      <c r="O17" s="52">
        <v>33768554.689999998</v>
      </c>
      <c r="P17" s="1" t="s">
        <v>161</v>
      </c>
      <c r="Q17" s="53">
        <f t="shared" si="1"/>
        <v>0</v>
      </c>
      <c r="R17" s="1">
        <v>5</v>
      </c>
      <c r="S17" s="1" t="str">
        <f t="shared" si="2"/>
        <v>2</v>
      </c>
      <c r="T17" s="1" t="str">
        <f t="shared" si="3"/>
        <v>FD</v>
      </c>
      <c r="U17" s="1" t="str">
        <f t="shared" si="0"/>
        <v>´2120300000000000000000</v>
      </c>
    </row>
    <row r="18" spans="1:21" x14ac:dyDescent="0.2">
      <c r="A18" s="49" t="s">
        <v>159</v>
      </c>
      <c r="B18" s="49" t="s">
        <v>55</v>
      </c>
      <c r="C18" s="50" t="s">
        <v>56</v>
      </c>
      <c r="D18" s="50" t="s">
        <v>57</v>
      </c>
      <c r="E18" s="62">
        <v>1000000</v>
      </c>
      <c r="F18" s="62">
        <v>0</v>
      </c>
      <c r="G18" s="62">
        <v>0</v>
      </c>
      <c r="H18" s="62">
        <v>1000000</v>
      </c>
      <c r="I18" s="62">
        <v>9433970</v>
      </c>
      <c r="J18" s="62">
        <v>9553940</v>
      </c>
      <c r="K18" s="51">
        <v>955.39</v>
      </c>
      <c r="L18" s="51"/>
      <c r="M18" s="51">
        <v>-8553940</v>
      </c>
      <c r="N18" s="51">
        <v>0</v>
      </c>
      <c r="O18" s="52">
        <v>9553940</v>
      </c>
      <c r="P18" s="1" t="s">
        <v>161</v>
      </c>
      <c r="Q18" s="53">
        <f t="shared" si="1"/>
        <v>0</v>
      </c>
      <c r="R18" s="1">
        <v>5</v>
      </c>
      <c r="S18" s="1" t="str">
        <f t="shared" si="2"/>
        <v>2</v>
      </c>
      <c r="T18" s="1" t="str">
        <f t="shared" si="3"/>
        <v>FD</v>
      </c>
      <c r="U18" s="1" t="str">
        <f t="shared" si="0"/>
        <v>´2129900000000000000000</v>
      </c>
    </row>
    <row r="19" spans="1:21" x14ac:dyDescent="0.2">
      <c r="A19" s="49" t="s">
        <v>159</v>
      </c>
      <c r="B19" s="49" t="s">
        <v>58</v>
      </c>
      <c r="C19" s="50" t="s">
        <v>59</v>
      </c>
      <c r="D19" s="50" t="s">
        <v>60</v>
      </c>
      <c r="E19" s="62">
        <v>36253412000</v>
      </c>
      <c r="F19" s="62">
        <v>0</v>
      </c>
      <c r="G19" s="62">
        <v>0</v>
      </c>
      <c r="H19" s="62">
        <v>36253412000</v>
      </c>
      <c r="I19" s="62">
        <v>0</v>
      </c>
      <c r="J19" s="62">
        <v>0</v>
      </c>
      <c r="K19" s="51">
        <v>0</v>
      </c>
      <c r="L19" s="51"/>
      <c r="M19" s="51">
        <v>36253412000</v>
      </c>
      <c r="N19" s="51">
        <v>0</v>
      </c>
      <c r="O19" s="52">
        <v>0</v>
      </c>
      <c r="P19" s="1" t="s">
        <v>161</v>
      </c>
      <c r="Q19" s="53">
        <f t="shared" si="1"/>
        <v>0</v>
      </c>
      <c r="R19" s="1">
        <v>2</v>
      </c>
      <c r="S19" s="1" t="str">
        <f t="shared" si="2"/>
        <v>2</v>
      </c>
      <c r="T19" s="1" t="str">
        <f t="shared" si="3"/>
        <v>FD</v>
      </c>
      <c r="U19" s="1" t="str">
        <f t="shared" si="0"/>
        <v>´2200000000000000000000</v>
      </c>
    </row>
    <row r="20" spans="1:21" x14ac:dyDescent="0.2">
      <c r="A20" s="49" t="s">
        <v>159</v>
      </c>
      <c r="B20" s="49" t="s">
        <v>61</v>
      </c>
      <c r="C20" s="50" t="s">
        <v>62</v>
      </c>
      <c r="D20" s="50" t="s">
        <v>63</v>
      </c>
      <c r="E20" s="62">
        <v>36253412000</v>
      </c>
      <c r="F20" s="62">
        <v>0</v>
      </c>
      <c r="G20" s="62">
        <v>0</v>
      </c>
      <c r="H20" s="62">
        <v>36253412000</v>
      </c>
      <c r="I20" s="62">
        <v>0</v>
      </c>
      <c r="J20" s="62">
        <v>0</v>
      </c>
      <c r="K20" s="51">
        <v>0</v>
      </c>
      <c r="L20" s="51"/>
      <c r="M20" s="51">
        <v>36253412000</v>
      </c>
      <c r="N20" s="51">
        <v>0</v>
      </c>
      <c r="O20" s="52">
        <v>0</v>
      </c>
      <c r="P20" s="1" t="s">
        <v>161</v>
      </c>
      <c r="Q20" s="53">
        <f t="shared" si="1"/>
        <v>0</v>
      </c>
      <c r="R20" s="1">
        <v>3</v>
      </c>
      <c r="S20" s="1" t="str">
        <f t="shared" si="2"/>
        <v>2</v>
      </c>
      <c r="T20" s="1" t="str">
        <f t="shared" si="3"/>
        <v>FD</v>
      </c>
      <c r="U20" s="1" t="str">
        <f t="shared" si="0"/>
        <v>´2240000000000000000000</v>
      </c>
    </row>
    <row r="21" spans="1:21" x14ac:dyDescent="0.2">
      <c r="A21" s="49" t="s">
        <v>159</v>
      </c>
      <c r="B21" s="49" t="s">
        <v>64</v>
      </c>
      <c r="C21" s="50" t="s">
        <v>65</v>
      </c>
      <c r="D21" s="50" t="s">
        <v>66</v>
      </c>
      <c r="E21" s="62">
        <v>36253412000</v>
      </c>
      <c r="F21" s="62">
        <v>0</v>
      </c>
      <c r="G21" s="62">
        <v>0</v>
      </c>
      <c r="H21" s="62">
        <v>36253412000</v>
      </c>
      <c r="I21" s="62">
        <v>0</v>
      </c>
      <c r="J21" s="62">
        <v>0</v>
      </c>
      <c r="K21" s="51">
        <v>0</v>
      </c>
      <c r="L21" s="51"/>
      <c r="M21" s="51">
        <v>36253412000</v>
      </c>
      <c r="N21" s="51">
        <v>0</v>
      </c>
      <c r="O21" s="52">
        <v>0</v>
      </c>
      <c r="P21" s="1" t="s">
        <v>161</v>
      </c>
      <c r="Q21" s="53">
        <f t="shared" si="1"/>
        <v>0</v>
      </c>
      <c r="R21" s="1">
        <v>5</v>
      </c>
      <c r="S21" s="1" t="str">
        <f t="shared" si="2"/>
        <v>2</v>
      </c>
      <c r="T21" s="1" t="str">
        <f t="shared" si="3"/>
        <v>FD</v>
      </c>
      <c r="U21" s="1" t="str">
        <f t="shared" si="0"/>
        <v>´2240500000000000000000</v>
      </c>
    </row>
    <row r="22" spans="1:21" x14ac:dyDescent="0.2">
      <c r="A22" s="49" t="s">
        <v>159</v>
      </c>
      <c r="B22" s="49" t="s">
        <v>67</v>
      </c>
      <c r="C22" s="50" t="s">
        <v>68</v>
      </c>
      <c r="D22" s="50" t="s">
        <v>69</v>
      </c>
      <c r="E22" s="62">
        <v>36253412000</v>
      </c>
      <c r="F22" s="62">
        <v>0</v>
      </c>
      <c r="G22" s="62">
        <v>0</v>
      </c>
      <c r="H22" s="62">
        <v>36253412000</v>
      </c>
      <c r="I22" s="62">
        <v>0</v>
      </c>
      <c r="J22" s="62">
        <v>0</v>
      </c>
      <c r="K22" s="51">
        <v>0</v>
      </c>
      <c r="L22" s="51"/>
      <c r="M22" s="51">
        <v>36253412000</v>
      </c>
      <c r="N22" s="51">
        <v>0</v>
      </c>
      <c r="O22" s="52">
        <v>0</v>
      </c>
      <c r="P22" s="1" t="s">
        <v>161</v>
      </c>
      <c r="Q22" s="53">
        <f t="shared" si="1"/>
        <v>0</v>
      </c>
      <c r="R22" s="1">
        <v>7</v>
      </c>
      <c r="S22" s="1" t="str">
        <f t="shared" si="2"/>
        <v>2</v>
      </c>
      <c r="T22" s="1" t="str">
        <f t="shared" si="3"/>
        <v>FD</v>
      </c>
      <c r="U22" s="1" t="str">
        <f t="shared" si="0"/>
        <v>´2240501000000000000000</v>
      </c>
    </row>
    <row r="23" spans="1:21" x14ac:dyDescent="0.2">
      <c r="A23" s="49" t="s">
        <v>159</v>
      </c>
      <c r="B23" s="49" t="s">
        <v>70</v>
      </c>
      <c r="C23" s="50" t="s">
        <v>71</v>
      </c>
      <c r="D23" s="50" t="s">
        <v>72</v>
      </c>
      <c r="E23" s="62">
        <v>0</v>
      </c>
      <c r="F23" s="62">
        <v>0</v>
      </c>
      <c r="G23" s="62">
        <v>0</v>
      </c>
      <c r="H23" s="62">
        <v>0</v>
      </c>
      <c r="I23" s="62">
        <v>20740.509999999998</v>
      </c>
      <c r="J23" s="62">
        <v>3541530.81</v>
      </c>
      <c r="K23" s="51">
        <v>0</v>
      </c>
      <c r="L23" s="51"/>
      <c r="M23" s="51">
        <v>-3541530.81</v>
      </c>
      <c r="N23" s="51">
        <v>0</v>
      </c>
      <c r="O23" s="52">
        <v>3541530.81</v>
      </c>
      <c r="P23" s="1" t="s">
        <v>161</v>
      </c>
      <c r="Q23" s="53">
        <f t="shared" si="1"/>
        <v>0</v>
      </c>
      <c r="R23" s="1">
        <v>2</v>
      </c>
      <c r="S23" s="1" t="str">
        <f t="shared" si="2"/>
        <v>2</v>
      </c>
      <c r="T23" s="1" t="str">
        <f t="shared" si="3"/>
        <v>FD</v>
      </c>
      <c r="U23" s="1" t="str">
        <f t="shared" si="0"/>
        <v>´2400000000000000000000</v>
      </c>
    </row>
    <row r="24" spans="1:21" ht="25.5" x14ac:dyDescent="0.2">
      <c r="A24" s="49" t="s">
        <v>159</v>
      </c>
      <c r="B24" s="49" t="s">
        <v>73</v>
      </c>
      <c r="C24" s="50" t="s">
        <v>74</v>
      </c>
      <c r="D24" s="50" t="s">
        <v>75</v>
      </c>
      <c r="E24" s="62">
        <v>0</v>
      </c>
      <c r="F24" s="62">
        <v>0</v>
      </c>
      <c r="G24" s="62">
        <v>0</v>
      </c>
      <c r="H24" s="62">
        <v>0</v>
      </c>
      <c r="I24" s="62">
        <v>20740.509999999998</v>
      </c>
      <c r="J24" s="62">
        <v>31633.81</v>
      </c>
      <c r="K24" s="51">
        <v>0</v>
      </c>
      <c r="L24" s="51"/>
      <c r="M24" s="51">
        <v>-31633.81</v>
      </c>
      <c r="N24" s="51">
        <v>0</v>
      </c>
      <c r="O24" s="52">
        <v>31633.81</v>
      </c>
      <c r="P24" s="1" t="s">
        <v>161</v>
      </c>
      <c r="Q24" s="53">
        <f t="shared" si="1"/>
        <v>0</v>
      </c>
      <c r="R24" s="1">
        <v>3</v>
      </c>
      <c r="S24" s="1" t="str">
        <f t="shared" si="2"/>
        <v>2</v>
      </c>
      <c r="T24" s="1" t="str">
        <f t="shared" si="3"/>
        <v>FD</v>
      </c>
      <c r="U24" s="1" t="str">
        <f t="shared" si="0"/>
        <v>´2430000000000000000000</v>
      </c>
    </row>
    <row r="25" spans="1:21" ht="25.5" x14ac:dyDescent="0.2">
      <c r="A25" s="49" t="s">
        <v>159</v>
      </c>
      <c r="B25" s="49" t="s">
        <v>76</v>
      </c>
      <c r="C25" s="50" t="s">
        <v>77</v>
      </c>
      <c r="D25" s="50" t="s">
        <v>78</v>
      </c>
      <c r="E25" s="62">
        <v>0</v>
      </c>
      <c r="F25" s="62">
        <v>0</v>
      </c>
      <c r="G25" s="62">
        <v>0</v>
      </c>
      <c r="H25" s="62">
        <v>0</v>
      </c>
      <c r="I25" s="62">
        <v>20740.509999999998</v>
      </c>
      <c r="J25" s="62">
        <v>31633.81</v>
      </c>
      <c r="K25" s="51">
        <v>0</v>
      </c>
      <c r="L25" s="51"/>
      <c r="M25" s="51">
        <v>-31633.81</v>
      </c>
      <c r="N25" s="51">
        <v>0</v>
      </c>
      <c r="O25" s="52">
        <v>31633.81</v>
      </c>
      <c r="P25" s="1" t="s">
        <v>161</v>
      </c>
      <c r="Q25" s="53">
        <f t="shared" si="1"/>
        <v>0</v>
      </c>
      <c r="R25" s="1">
        <v>5</v>
      </c>
      <c r="S25" s="1" t="str">
        <f t="shared" si="2"/>
        <v>2</v>
      </c>
      <c r="T25" s="1" t="str">
        <f t="shared" si="3"/>
        <v>FD</v>
      </c>
      <c r="U25" s="1" t="str">
        <f t="shared" si="0"/>
        <v>´2430200000000000000000</v>
      </c>
    </row>
    <row r="26" spans="1:21" ht="13.5" thickBot="1" x14ac:dyDescent="0.25">
      <c r="A26" s="49" t="s">
        <v>159</v>
      </c>
      <c r="B26" s="49" t="s">
        <v>79</v>
      </c>
      <c r="C26" s="54" t="s">
        <v>80</v>
      </c>
      <c r="D26" s="54" t="s">
        <v>118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3509897</v>
      </c>
      <c r="K26" s="55">
        <v>0</v>
      </c>
      <c r="L26" s="55"/>
      <c r="M26" s="55">
        <v>-3509897</v>
      </c>
      <c r="N26" s="55">
        <v>0</v>
      </c>
      <c r="O26" s="56">
        <v>3509897</v>
      </c>
      <c r="P26" s="1" t="s">
        <v>161</v>
      </c>
      <c r="Q26" s="53">
        <f t="shared" si="1"/>
        <v>0</v>
      </c>
      <c r="R26" s="1">
        <v>3</v>
      </c>
      <c r="S26" s="1" t="str">
        <f t="shared" si="2"/>
        <v>2</v>
      </c>
      <c r="T26" s="1" t="str">
        <f t="shared" si="3"/>
        <v>FD</v>
      </c>
      <c r="U26" s="1" t="str">
        <f t="shared" si="0"/>
        <v>´2490000000000000000000</v>
      </c>
    </row>
    <row r="27" spans="1:21" x14ac:dyDescent="0.2">
      <c r="E27" s="60"/>
      <c r="F27" s="60"/>
      <c r="G27" s="60"/>
      <c r="H27" s="60"/>
      <c r="I27" s="60"/>
      <c r="J27" s="60"/>
    </row>
    <row r="28" spans="1:21" x14ac:dyDescent="0.2">
      <c r="E28" s="60"/>
      <c r="F28" s="60"/>
      <c r="G28" s="60"/>
      <c r="H28" s="60"/>
      <c r="I28" s="60"/>
      <c r="J28" s="60"/>
    </row>
    <row r="29" spans="1:21" x14ac:dyDescent="0.2">
      <c r="E29" s="60"/>
      <c r="F29" s="60"/>
      <c r="G29" s="60"/>
      <c r="H29" s="60"/>
      <c r="I29" s="60"/>
      <c r="J29" s="60"/>
    </row>
    <row r="30" spans="1:21" x14ac:dyDescent="0.2">
      <c r="E30" s="60"/>
      <c r="F30" s="60"/>
      <c r="G30" s="60"/>
      <c r="H30" s="60"/>
      <c r="I30" s="60"/>
      <c r="J30" s="60"/>
    </row>
    <row r="31" spans="1:21" x14ac:dyDescent="0.2">
      <c r="E31" s="60"/>
      <c r="F31" s="60"/>
      <c r="G31" s="60"/>
      <c r="H31" s="60"/>
      <c r="I31" s="60"/>
      <c r="J31" s="60"/>
    </row>
    <row r="32" spans="1:21" x14ac:dyDescent="0.2">
      <c r="E32" s="60"/>
      <c r="F32" s="60"/>
      <c r="G32" s="60"/>
      <c r="H32" s="60"/>
      <c r="I32" s="60"/>
      <c r="J32" s="60"/>
    </row>
    <row r="33" spans="5:10" x14ac:dyDescent="0.2">
      <c r="E33" s="60"/>
      <c r="F33" s="60"/>
      <c r="G33" s="60"/>
      <c r="H33" s="60"/>
      <c r="I33" s="60"/>
      <c r="J33" s="60"/>
    </row>
    <row r="34" spans="5:10" x14ac:dyDescent="0.2">
      <c r="E34" s="60"/>
      <c r="F34" s="60"/>
      <c r="G34" s="60"/>
      <c r="H34" s="60"/>
      <c r="I34" s="60"/>
      <c r="J34" s="60"/>
    </row>
    <row r="35" spans="5:10" x14ac:dyDescent="0.2">
      <c r="E35" s="60"/>
      <c r="F35" s="60"/>
      <c r="G35" s="60"/>
      <c r="H35" s="60"/>
      <c r="I35" s="60"/>
      <c r="J35" s="60"/>
    </row>
    <row r="36" spans="5:10" x14ac:dyDescent="0.2">
      <c r="E36" s="60"/>
      <c r="F36" s="60"/>
      <c r="G36" s="60"/>
      <c r="H36" s="60"/>
      <c r="I36" s="60"/>
      <c r="J36" s="60"/>
    </row>
    <row r="37" spans="5:10" x14ac:dyDescent="0.2">
      <c r="E37" s="60"/>
      <c r="F37" s="60"/>
      <c r="G37" s="60"/>
      <c r="H37" s="60"/>
      <c r="I37" s="60"/>
      <c r="J37" s="60"/>
    </row>
    <row r="38" spans="5:10" x14ac:dyDescent="0.2">
      <c r="E38" s="60"/>
      <c r="F38" s="60"/>
      <c r="G38" s="60"/>
      <c r="H38" s="60"/>
      <c r="I38" s="60"/>
      <c r="J38" s="60"/>
    </row>
    <row r="39" spans="5:10" x14ac:dyDescent="0.2">
      <c r="E39" s="60"/>
      <c r="F39" s="60"/>
      <c r="G39" s="60"/>
      <c r="H39" s="60"/>
      <c r="I39" s="60"/>
      <c r="J39" s="60"/>
    </row>
    <row r="40" spans="5:10" x14ac:dyDescent="0.2">
      <c r="E40" s="60"/>
      <c r="F40" s="60"/>
      <c r="G40" s="60"/>
      <c r="H40" s="60"/>
      <c r="I40" s="60"/>
      <c r="J40" s="60"/>
    </row>
    <row r="41" spans="5:10" x14ac:dyDescent="0.2">
      <c r="E41" s="60"/>
      <c r="F41" s="60"/>
      <c r="G41" s="60"/>
      <c r="H41" s="60"/>
      <c r="I41" s="60"/>
      <c r="J41" s="60"/>
    </row>
    <row r="42" spans="5:10" x14ac:dyDescent="0.2">
      <c r="E42" s="60"/>
      <c r="F42" s="60"/>
      <c r="G42" s="60"/>
      <c r="H42" s="60"/>
      <c r="I42" s="60"/>
      <c r="J42" s="60"/>
    </row>
    <row r="43" spans="5:10" x14ac:dyDescent="0.2">
      <c r="E43" s="60"/>
      <c r="F43" s="60"/>
      <c r="G43" s="60"/>
      <c r="H43" s="60"/>
      <c r="I43" s="60"/>
      <c r="J43" s="60"/>
    </row>
    <row r="44" spans="5:10" x14ac:dyDescent="0.2">
      <c r="E44" s="60"/>
      <c r="F44" s="60"/>
      <c r="G44" s="60"/>
      <c r="H44" s="60"/>
      <c r="I44" s="60"/>
      <c r="J44" s="60"/>
    </row>
    <row r="45" spans="5:10" x14ac:dyDescent="0.2">
      <c r="E45" s="60"/>
      <c r="F45" s="60"/>
      <c r="G45" s="60"/>
      <c r="H45" s="60"/>
      <c r="I45" s="60"/>
      <c r="J45" s="60"/>
    </row>
    <row r="46" spans="5:10" x14ac:dyDescent="0.2">
      <c r="E46" s="60"/>
      <c r="F46" s="60"/>
      <c r="G46" s="60"/>
      <c r="H46" s="60"/>
      <c r="I46" s="60"/>
      <c r="J46" s="60"/>
    </row>
    <row r="47" spans="5:10" x14ac:dyDescent="0.2">
      <c r="E47" s="60"/>
      <c r="F47" s="60"/>
      <c r="G47" s="60"/>
      <c r="H47" s="60"/>
      <c r="I47" s="60"/>
      <c r="J47" s="60"/>
    </row>
    <row r="48" spans="5:10" x14ac:dyDescent="0.2">
      <c r="E48" s="60"/>
      <c r="F48" s="60"/>
      <c r="G48" s="60"/>
      <c r="H48" s="60"/>
      <c r="I48" s="60"/>
      <c r="J48" s="60"/>
    </row>
    <row r="49" spans="5:10" x14ac:dyDescent="0.2">
      <c r="E49" s="60"/>
      <c r="F49" s="60"/>
      <c r="G49" s="60"/>
      <c r="H49" s="60"/>
      <c r="I49" s="60"/>
      <c r="J49" s="60"/>
    </row>
    <row r="50" spans="5:10" x14ac:dyDescent="0.2">
      <c r="E50" s="60"/>
      <c r="F50" s="60"/>
      <c r="G50" s="60"/>
      <c r="H50" s="60"/>
      <c r="I50" s="60"/>
      <c r="J50" s="60"/>
    </row>
    <row r="51" spans="5:10" x14ac:dyDescent="0.2">
      <c r="E51" s="60"/>
      <c r="F51" s="60"/>
      <c r="G51" s="60"/>
      <c r="H51" s="60"/>
      <c r="I51" s="60"/>
      <c r="J51" s="60"/>
    </row>
  </sheetData>
  <hyperlinks>
    <hyperlink ref="C5" location="Indice!A1" display="Indice"/>
  </hyperlinks>
  <pageMargins left="0.75" right="0.75" top="1" bottom="1" header="0.5" footer="0.5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1"/>
  <sheetViews>
    <sheetView showGridLines="0" workbookViewId="0">
      <selection activeCell="D23" sqref="D23"/>
    </sheetView>
  </sheetViews>
  <sheetFormatPr baseColWidth="10" defaultRowHeight="12.75" x14ac:dyDescent="0.2"/>
  <cols>
    <col min="1" max="2" width="45.7109375" style="1" bestFit="1" customWidth="1"/>
    <col min="3" max="3" width="42.85546875" style="1" bestFit="1" customWidth="1"/>
    <col min="4" max="4" width="40.5703125" style="1" bestFit="1" customWidth="1"/>
    <col min="5" max="5" width="18.28515625" style="1" bestFit="1" customWidth="1"/>
    <col min="6" max="6" width="23" style="1" hidden="1" customWidth="1"/>
    <col min="7" max="7" width="21.7109375" style="1" bestFit="1" customWidth="1"/>
    <col min="8" max="8" width="19.28515625" style="1" bestFit="1" customWidth="1"/>
    <col min="9" max="9" width="19.140625" style="1" hidden="1" customWidth="1"/>
    <col min="10" max="10" width="15.5703125" style="1" bestFit="1" customWidth="1"/>
    <col min="11" max="11" width="25.5703125" style="1" bestFit="1" customWidth="1"/>
    <col min="12" max="12" width="25.5703125" style="1" customWidth="1"/>
    <col min="13" max="13" width="21.28515625" style="1" bestFit="1" customWidth="1"/>
    <col min="14" max="14" width="32.28515625" style="1" bestFit="1" customWidth="1"/>
    <col min="15" max="15" width="39.42578125" style="1" bestFit="1" customWidth="1"/>
    <col min="16" max="16384" width="11.42578125" style="1"/>
  </cols>
  <sheetData>
    <row r="1" spans="1:21" ht="31.5" customHeight="1" x14ac:dyDescent="0.2">
      <c r="A1" s="24" t="s">
        <v>162</v>
      </c>
      <c r="B1" s="25" t="s">
        <v>1</v>
      </c>
      <c r="C1" s="26" t="s">
        <v>163</v>
      </c>
    </row>
    <row r="2" spans="1:21" ht="15" customHeight="1" x14ac:dyDescent="0.2">
      <c r="A2" s="27" t="s">
        <v>164</v>
      </c>
      <c r="B2" s="28"/>
      <c r="C2" s="26"/>
    </row>
    <row r="3" spans="1:21" x14ac:dyDescent="0.2">
      <c r="A3" s="1">
        <f>COUNTA(A11:A25)+11</f>
        <v>25</v>
      </c>
      <c r="B3" s="29"/>
    </row>
    <row r="4" spans="1:21" x14ac:dyDescent="0.2">
      <c r="A4" s="30" t="s">
        <v>165</v>
      </c>
      <c r="B4" s="31"/>
      <c r="C4" s="30"/>
    </row>
    <row r="5" spans="1:21" x14ac:dyDescent="0.2">
      <c r="A5" s="32"/>
      <c r="B5" s="32"/>
      <c r="C5" s="33" t="s">
        <v>5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21" x14ac:dyDescent="0.2">
      <c r="A6" s="35" t="s">
        <v>239</v>
      </c>
      <c r="B6" s="36"/>
      <c r="C6" s="35">
        <v>2</v>
      </c>
      <c r="F6" s="1">
        <v>2</v>
      </c>
    </row>
    <row r="7" spans="1:21" x14ac:dyDescent="0.2">
      <c r="A7" s="35" t="s">
        <v>254</v>
      </c>
      <c r="B7" s="35" t="s">
        <v>241</v>
      </c>
      <c r="C7" s="1" t="str">
        <f>MID(A8,FIND(" ",A8,15)+1,FIND(":",A8,FIND(" ",A8,15))-FIND(" ",A8,15)-1)</f>
        <v>CB-0101</v>
      </c>
      <c r="D7" s="1" t="str">
        <f>MID(B8,23,2)</f>
        <v>03</v>
      </c>
      <c r="E7" s="27" t="s">
        <v>164</v>
      </c>
      <c r="F7" s="27" t="s">
        <v>6</v>
      </c>
      <c r="G7" s="1" t="str">
        <f>MID(A8,FIND(" ",A8,14)+1,7)</f>
        <v>CB-0101</v>
      </c>
      <c r="H7" s="1" t="s">
        <v>7</v>
      </c>
    </row>
    <row r="8" spans="1:21" ht="25.5" x14ac:dyDescent="0.2">
      <c r="A8" s="35" t="s">
        <v>242</v>
      </c>
      <c r="B8" s="35" t="s">
        <v>243</v>
      </c>
      <c r="D8" s="1" t="str">
        <f>MID(A7,7,150)</f>
        <v>DL ANTONIO NARIя.</v>
      </c>
      <c r="E8" s="1" t="s">
        <v>7</v>
      </c>
    </row>
    <row r="9" spans="1:21" x14ac:dyDescent="0.2">
      <c r="A9" s="35" t="s">
        <v>255</v>
      </c>
      <c r="B9" s="35" t="s">
        <v>245</v>
      </c>
    </row>
    <row r="10" spans="1:21" x14ac:dyDescent="0.2">
      <c r="A10" s="30"/>
      <c r="B10" s="31"/>
      <c r="C10" s="30"/>
    </row>
    <row r="11" spans="1:21" ht="13.5" thickBot="1" x14ac:dyDescent="0.25">
      <c r="A11" s="37"/>
      <c r="B11" s="38"/>
      <c r="C11" s="37"/>
    </row>
    <row r="12" spans="1:21" ht="25.5" x14ac:dyDescent="0.2">
      <c r="A12" s="39" t="s">
        <v>8</v>
      </c>
      <c r="B12" s="40" t="s">
        <v>9</v>
      </c>
      <c r="C12" s="41" t="s">
        <v>10</v>
      </c>
      <c r="D12" s="42" t="s">
        <v>11</v>
      </c>
      <c r="E12" s="43" t="s">
        <v>12</v>
      </c>
      <c r="F12" s="42" t="s">
        <v>13</v>
      </c>
      <c r="G12" s="42" t="s">
        <v>14</v>
      </c>
      <c r="H12" s="42" t="s">
        <v>15</v>
      </c>
      <c r="I12" s="42" t="s">
        <v>16</v>
      </c>
      <c r="J12" s="43" t="s">
        <v>17</v>
      </c>
      <c r="K12" s="42" t="s">
        <v>18</v>
      </c>
      <c r="L12" s="42"/>
      <c r="M12" s="43" t="s">
        <v>19</v>
      </c>
      <c r="N12" s="42" t="s">
        <v>20</v>
      </c>
      <c r="O12" s="44" t="s">
        <v>21</v>
      </c>
      <c r="P12" s="1" t="s">
        <v>22</v>
      </c>
      <c r="Q12" s="1" t="s">
        <v>23</v>
      </c>
      <c r="R12" s="1" t="s">
        <v>24</v>
      </c>
      <c r="S12" s="1" t="s">
        <v>25</v>
      </c>
      <c r="T12" s="1" t="s">
        <v>26</v>
      </c>
    </row>
    <row r="13" spans="1:21" ht="25.5" x14ac:dyDescent="0.2">
      <c r="A13" s="45" t="s">
        <v>27</v>
      </c>
      <c r="B13" s="46"/>
      <c r="C13" s="47" t="s">
        <v>28</v>
      </c>
      <c r="D13" s="47" t="s">
        <v>29</v>
      </c>
      <c r="E13" s="47" t="s">
        <v>30</v>
      </c>
      <c r="F13" s="47" t="s">
        <v>31</v>
      </c>
      <c r="G13" s="47" t="s">
        <v>32</v>
      </c>
      <c r="H13" s="47" t="s">
        <v>33</v>
      </c>
      <c r="I13" s="47" t="s">
        <v>16</v>
      </c>
      <c r="J13" s="47" t="s">
        <v>17</v>
      </c>
      <c r="K13" s="47" t="s">
        <v>34</v>
      </c>
      <c r="L13" s="47"/>
      <c r="M13" s="47" t="s">
        <v>35</v>
      </c>
      <c r="N13" s="47" t="s">
        <v>20</v>
      </c>
      <c r="O13" s="48" t="s">
        <v>21</v>
      </c>
    </row>
    <row r="14" spans="1:21" x14ac:dyDescent="0.2">
      <c r="A14" s="49" t="s">
        <v>164</v>
      </c>
      <c r="B14" s="49" t="s">
        <v>36</v>
      </c>
      <c r="C14" s="50" t="s">
        <v>37</v>
      </c>
      <c r="D14" s="50" t="s">
        <v>38</v>
      </c>
      <c r="E14" s="62">
        <v>14816528000</v>
      </c>
      <c r="F14" s="62">
        <v>0</v>
      </c>
      <c r="G14" s="62">
        <v>0</v>
      </c>
      <c r="H14" s="62">
        <v>14816528000</v>
      </c>
      <c r="I14" s="62">
        <v>473729.57</v>
      </c>
      <c r="J14" s="62">
        <v>11882368.43</v>
      </c>
      <c r="K14" s="51">
        <v>0.08</v>
      </c>
      <c r="L14" s="51"/>
      <c r="M14" s="51">
        <v>14804645631.57</v>
      </c>
      <c r="N14" s="51">
        <v>0</v>
      </c>
      <c r="O14" s="52">
        <v>11882368.43</v>
      </c>
      <c r="P14" s="1" t="s">
        <v>166</v>
      </c>
      <c r="Q14" s="53">
        <f>(H14-J14-M14)+(E14+G14-H14)</f>
        <v>0</v>
      </c>
      <c r="R14" s="1">
        <v>1</v>
      </c>
      <c r="S14" s="1" t="str">
        <f>MID(P14,2,1)</f>
        <v>2</v>
      </c>
      <c r="T14" s="1" t="str">
        <f>MID(P14,3,2)</f>
        <v>FD</v>
      </c>
      <c r="U14" s="1" t="str">
        <f t="shared" ref="U14:U25" si="0">IF(MID(B14,2,1)="9","´9000000000000000000000",B14)</f>
        <v>´2000000000000000000000</v>
      </c>
    </row>
    <row r="15" spans="1:21" x14ac:dyDescent="0.2">
      <c r="A15" s="49" t="s">
        <v>164</v>
      </c>
      <c r="B15" s="49" t="s">
        <v>40</v>
      </c>
      <c r="C15" s="50" t="s">
        <v>41</v>
      </c>
      <c r="D15" s="50" t="s">
        <v>42</v>
      </c>
      <c r="E15" s="62">
        <v>34998000</v>
      </c>
      <c r="F15" s="62">
        <v>0</v>
      </c>
      <c r="G15" s="62">
        <v>0</v>
      </c>
      <c r="H15" s="62">
        <v>34998000</v>
      </c>
      <c r="I15" s="62">
        <v>457310</v>
      </c>
      <c r="J15" s="62">
        <v>11857325</v>
      </c>
      <c r="K15" s="51">
        <v>33.880000000000003</v>
      </c>
      <c r="L15" s="51"/>
      <c r="M15" s="51">
        <v>23140675</v>
      </c>
      <c r="N15" s="51">
        <v>0</v>
      </c>
      <c r="O15" s="52">
        <v>11857325</v>
      </c>
      <c r="P15" s="1" t="s">
        <v>166</v>
      </c>
      <c r="Q15" s="53">
        <f t="shared" ref="Q15:Q25" si="1">(H15-J15-M15)+(E15+G15-H15)</f>
        <v>0</v>
      </c>
      <c r="R15" s="1">
        <v>2</v>
      </c>
      <c r="S15" s="1" t="str">
        <f t="shared" ref="S15:S25" si="2">MID(P15,2,1)</f>
        <v>2</v>
      </c>
      <c r="T15" s="1" t="str">
        <f t="shared" ref="T15:T25" si="3">MID(P15,3,2)</f>
        <v>FD</v>
      </c>
      <c r="U15" s="1" t="str">
        <f t="shared" si="0"/>
        <v>´2100000000000000000000</v>
      </c>
    </row>
    <row r="16" spans="1:21" x14ac:dyDescent="0.2">
      <c r="A16" s="49" t="s">
        <v>164</v>
      </c>
      <c r="B16" s="49" t="s">
        <v>43</v>
      </c>
      <c r="C16" s="50" t="s">
        <v>44</v>
      </c>
      <c r="D16" s="50" t="s">
        <v>45</v>
      </c>
      <c r="E16" s="62">
        <v>34998000</v>
      </c>
      <c r="F16" s="62">
        <v>0</v>
      </c>
      <c r="G16" s="62">
        <v>0</v>
      </c>
      <c r="H16" s="62">
        <v>34998000</v>
      </c>
      <c r="I16" s="62">
        <v>457310</v>
      </c>
      <c r="J16" s="62">
        <v>11857325</v>
      </c>
      <c r="K16" s="51">
        <v>33.880000000000003</v>
      </c>
      <c r="L16" s="51"/>
      <c r="M16" s="51">
        <v>23140675</v>
      </c>
      <c r="N16" s="51">
        <v>0</v>
      </c>
      <c r="O16" s="52">
        <v>11857325</v>
      </c>
      <c r="P16" s="1" t="s">
        <v>166</v>
      </c>
      <c r="Q16" s="53">
        <f t="shared" si="1"/>
        <v>0</v>
      </c>
      <c r="R16" s="1">
        <v>3</v>
      </c>
      <c r="S16" s="1" t="str">
        <f t="shared" si="2"/>
        <v>2</v>
      </c>
      <c r="T16" s="1" t="str">
        <f t="shared" si="3"/>
        <v>FD</v>
      </c>
      <c r="U16" s="1" t="str">
        <f t="shared" si="0"/>
        <v>´2120000000000000000000</v>
      </c>
    </row>
    <row r="17" spans="1:21" x14ac:dyDescent="0.2">
      <c r="A17" s="49" t="s">
        <v>164</v>
      </c>
      <c r="B17" s="49" t="s">
        <v>46</v>
      </c>
      <c r="C17" s="50" t="s">
        <v>47</v>
      </c>
      <c r="D17" s="50" t="s">
        <v>48</v>
      </c>
      <c r="E17" s="62">
        <v>10114942</v>
      </c>
      <c r="F17" s="62">
        <v>0</v>
      </c>
      <c r="G17" s="62">
        <v>0</v>
      </c>
      <c r="H17" s="62">
        <v>10114942</v>
      </c>
      <c r="I17" s="62">
        <v>450000</v>
      </c>
      <c r="J17" s="62">
        <v>1457291</v>
      </c>
      <c r="K17" s="51">
        <v>14.4</v>
      </c>
      <c r="L17" s="51"/>
      <c r="M17" s="51">
        <v>8657651</v>
      </c>
      <c r="N17" s="51">
        <v>0</v>
      </c>
      <c r="O17" s="52">
        <v>1457291</v>
      </c>
      <c r="P17" s="1" t="s">
        <v>166</v>
      </c>
      <c r="Q17" s="53">
        <f t="shared" si="1"/>
        <v>0</v>
      </c>
      <c r="R17" s="1">
        <v>5</v>
      </c>
      <c r="S17" s="1" t="str">
        <f t="shared" si="2"/>
        <v>2</v>
      </c>
      <c r="T17" s="1" t="str">
        <f t="shared" si="3"/>
        <v>FD</v>
      </c>
      <c r="U17" s="1" t="str">
        <f t="shared" si="0"/>
        <v>´2120300000000000000000</v>
      </c>
    </row>
    <row r="18" spans="1:21" x14ac:dyDescent="0.2">
      <c r="A18" s="49" t="s">
        <v>164</v>
      </c>
      <c r="B18" s="49" t="s">
        <v>55</v>
      </c>
      <c r="C18" s="50" t="s">
        <v>56</v>
      </c>
      <c r="D18" s="50" t="s">
        <v>57</v>
      </c>
      <c r="E18" s="62">
        <v>24883058</v>
      </c>
      <c r="F18" s="62">
        <v>0</v>
      </c>
      <c r="G18" s="62">
        <v>0</v>
      </c>
      <c r="H18" s="62">
        <v>24883058</v>
      </c>
      <c r="I18" s="62">
        <v>7310</v>
      </c>
      <c r="J18" s="62">
        <v>10400034</v>
      </c>
      <c r="K18" s="51">
        <v>41.79</v>
      </c>
      <c r="L18" s="51"/>
      <c r="M18" s="51">
        <v>14483024</v>
      </c>
      <c r="N18" s="51">
        <v>0</v>
      </c>
      <c r="O18" s="52">
        <v>10400034</v>
      </c>
      <c r="P18" s="1" t="s">
        <v>166</v>
      </c>
      <c r="Q18" s="53">
        <f t="shared" si="1"/>
        <v>0</v>
      </c>
      <c r="R18" s="1">
        <v>5</v>
      </c>
      <c r="S18" s="1" t="str">
        <f t="shared" si="2"/>
        <v>2</v>
      </c>
      <c r="T18" s="1" t="str">
        <f t="shared" si="3"/>
        <v>FD</v>
      </c>
      <c r="U18" s="1" t="str">
        <f t="shared" si="0"/>
        <v>´2129900000000000000000</v>
      </c>
    </row>
    <row r="19" spans="1:21" x14ac:dyDescent="0.2">
      <c r="A19" s="49" t="s">
        <v>164</v>
      </c>
      <c r="B19" s="49" t="s">
        <v>58</v>
      </c>
      <c r="C19" s="50" t="s">
        <v>59</v>
      </c>
      <c r="D19" s="50" t="s">
        <v>60</v>
      </c>
      <c r="E19" s="62">
        <v>14777049000</v>
      </c>
      <c r="F19" s="62">
        <v>0</v>
      </c>
      <c r="G19" s="62">
        <v>0</v>
      </c>
      <c r="H19" s="62">
        <v>14777049000</v>
      </c>
      <c r="I19" s="62">
        <v>0</v>
      </c>
      <c r="J19" s="62">
        <v>0</v>
      </c>
      <c r="K19" s="51">
        <v>0</v>
      </c>
      <c r="L19" s="51"/>
      <c r="M19" s="51">
        <v>14777049000</v>
      </c>
      <c r="N19" s="51">
        <v>0</v>
      </c>
      <c r="O19" s="52">
        <v>0</v>
      </c>
      <c r="P19" s="1" t="s">
        <v>166</v>
      </c>
      <c r="Q19" s="53">
        <f t="shared" si="1"/>
        <v>0</v>
      </c>
      <c r="R19" s="1">
        <v>2</v>
      </c>
      <c r="S19" s="1" t="str">
        <f t="shared" si="2"/>
        <v>2</v>
      </c>
      <c r="T19" s="1" t="str">
        <f t="shared" si="3"/>
        <v>FD</v>
      </c>
      <c r="U19" s="1" t="str">
        <f t="shared" si="0"/>
        <v>´2200000000000000000000</v>
      </c>
    </row>
    <row r="20" spans="1:21" x14ac:dyDescent="0.2">
      <c r="A20" s="49" t="s">
        <v>164</v>
      </c>
      <c r="B20" s="49" t="s">
        <v>61</v>
      </c>
      <c r="C20" s="50" t="s">
        <v>62</v>
      </c>
      <c r="D20" s="50" t="s">
        <v>63</v>
      </c>
      <c r="E20" s="62">
        <v>14777049000</v>
      </c>
      <c r="F20" s="62">
        <v>0</v>
      </c>
      <c r="G20" s="62">
        <v>0</v>
      </c>
      <c r="H20" s="62">
        <v>14777049000</v>
      </c>
      <c r="I20" s="62">
        <v>0</v>
      </c>
      <c r="J20" s="62">
        <v>0</v>
      </c>
      <c r="K20" s="51">
        <v>0</v>
      </c>
      <c r="L20" s="51"/>
      <c r="M20" s="51">
        <v>14777049000</v>
      </c>
      <c r="N20" s="51">
        <v>0</v>
      </c>
      <c r="O20" s="52">
        <v>0</v>
      </c>
      <c r="P20" s="1" t="s">
        <v>166</v>
      </c>
      <c r="Q20" s="53">
        <f t="shared" si="1"/>
        <v>0</v>
      </c>
      <c r="R20" s="1">
        <v>3</v>
      </c>
      <c r="S20" s="1" t="str">
        <f t="shared" si="2"/>
        <v>2</v>
      </c>
      <c r="T20" s="1" t="str">
        <f t="shared" si="3"/>
        <v>FD</v>
      </c>
      <c r="U20" s="1" t="str">
        <f t="shared" si="0"/>
        <v>´2240000000000000000000</v>
      </c>
    </row>
    <row r="21" spans="1:21" x14ac:dyDescent="0.2">
      <c r="A21" s="49" t="s">
        <v>164</v>
      </c>
      <c r="B21" s="49" t="s">
        <v>64</v>
      </c>
      <c r="C21" s="50" t="s">
        <v>65</v>
      </c>
      <c r="D21" s="50" t="s">
        <v>66</v>
      </c>
      <c r="E21" s="62">
        <v>14777049000</v>
      </c>
      <c r="F21" s="62">
        <v>0</v>
      </c>
      <c r="G21" s="62">
        <v>0</v>
      </c>
      <c r="H21" s="62">
        <v>14777049000</v>
      </c>
      <c r="I21" s="62">
        <v>0</v>
      </c>
      <c r="J21" s="62">
        <v>0</v>
      </c>
      <c r="K21" s="51">
        <v>0</v>
      </c>
      <c r="L21" s="51"/>
      <c r="M21" s="51">
        <v>14777049000</v>
      </c>
      <c r="N21" s="51">
        <v>0</v>
      </c>
      <c r="O21" s="52">
        <v>0</v>
      </c>
      <c r="P21" s="1" t="s">
        <v>166</v>
      </c>
      <c r="Q21" s="53">
        <f t="shared" si="1"/>
        <v>0</v>
      </c>
      <c r="R21" s="1">
        <v>5</v>
      </c>
      <c r="S21" s="1" t="str">
        <f t="shared" si="2"/>
        <v>2</v>
      </c>
      <c r="T21" s="1" t="str">
        <f t="shared" si="3"/>
        <v>FD</v>
      </c>
      <c r="U21" s="1" t="str">
        <f t="shared" si="0"/>
        <v>´2240500000000000000000</v>
      </c>
    </row>
    <row r="22" spans="1:21" x14ac:dyDescent="0.2">
      <c r="A22" s="49" t="s">
        <v>164</v>
      </c>
      <c r="B22" s="49" t="s">
        <v>67</v>
      </c>
      <c r="C22" s="50" t="s">
        <v>68</v>
      </c>
      <c r="D22" s="50" t="s">
        <v>69</v>
      </c>
      <c r="E22" s="62">
        <v>14777049000</v>
      </c>
      <c r="F22" s="62">
        <v>0</v>
      </c>
      <c r="G22" s="62">
        <v>0</v>
      </c>
      <c r="H22" s="62">
        <v>14777049000</v>
      </c>
      <c r="I22" s="62">
        <v>0</v>
      </c>
      <c r="J22" s="62">
        <v>0</v>
      </c>
      <c r="K22" s="51">
        <v>0</v>
      </c>
      <c r="L22" s="51"/>
      <c r="M22" s="51">
        <v>14777049000</v>
      </c>
      <c r="N22" s="51">
        <v>0</v>
      </c>
      <c r="O22" s="52">
        <v>0</v>
      </c>
      <c r="P22" s="1" t="s">
        <v>166</v>
      </c>
      <c r="Q22" s="53">
        <f t="shared" si="1"/>
        <v>0</v>
      </c>
      <c r="R22" s="1">
        <v>7</v>
      </c>
      <c r="S22" s="1" t="str">
        <f t="shared" si="2"/>
        <v>2</v>
      </c>
      <c r="T22" s="1" t="str">
        <f t="shared" si="3"/>
        <v>FD</v>
      </c>
      <c r="U22" s="1" t="str">
        <f t="shared" si="0"/>
        <v>´2240501000000000000000</v>
      </c>
    </row>
    <row r="23" spans="1:21" x14ac:dyDescent="0.2">
      <c r="A23" s="49" t="s">
        <v>164</v>
      </c>
      <c r="B23" s="49" t="s">
        <v>70</v>
      </c>
      <c r="C23" s="50" t="s">
        <v>71</v>
      </c>
      <c r="D23" s="50" t="s">
        <v>72</v>
      </c>
      <c r="E23" s="62">
        <v>4481000</v>
      </c>
      <c r="F23" s="62">
        <v>0</v>
      </c>
      <c r="G23" s="62">
        <v>0</v>
      </c>
      <c r="H23" s="62">
        <v>4481000</v>
      </c>
      <c r="I23" s="62">
        <v>16419.57</v>
      </c>
      <c r="J23" s="62">
        <v>25043.43</v>
      </c>
      <c r="K23" s="51">
        <v>0.55000000000000004</v>
      </c>
      <c r="L23" s="51"/>
      <c r="M23" s="51">
        <v>4455956.57</v>
      </c>
      <c r="N23" s="51">
        <v>0</v>
      </c>
      <c r="O23" s="52">
        <v>25043.43</v>
      </c>
      <c r="P23" s="1" t="s">
        <v>166</v>
      </c>
      <c r="Q23" s="53">
        <f t="shared" si="1"/>
        <v>0</v>
      </c>
      <c r="R23" s="1">
        <v>2</v>
      </c>
      <c r="S23" s="1" t="str">
        <f t="shared" si="2"/>
        <v>2</v>
      </c>
      <c r="T23" s="1" t="str">
        <f t="shared" si="3"/>
        <v>FD</v>
      </c>
      <c r="U23" s="1" t="str">
        <f t="shared" si="0"/>
        <v>´2400000000000000000000</v>
      </c>
    </row>
    <row r="24" spans="1:21" ht="25.5" x14ac:dyDescent="0.2">
      <c r="A24" s="49" t="s">
        <v>164</v>
      </c>
      <c r="B24" s="49" t="s">
        <v>73</v>
      </c>
      <c r="C24" s="50" t="s">
        <v>74</v>
      </c>
      <c r="D24" s="50" t="s">
        <v>75</v>
      </c>
      <c r="E24" s="62">
        <v>4481000</v>
      </c>
      <c r="F24" s="62">
        <v>0</v>
      </c>
      <c r="G24" s="62">
        <v>0</v>
      </c>
      <c r="H24" s="62">
        <v>4481000</v>
      </c>
      <c r="I24" s="62">
        <v>16419.57</v>
      </c>
      <c r="J24" s="62">
        <v>25043.43</v>
      </c>
      <c r="K24" s="51">
        <v>0.55000000000000004</v>
      </c>
      <c r="L24" s="51"/>
      <c r="M24" s="51">
        <v>4455956.57</v>
      </c>
      <c r="N24" s="51">
        <v>0</v>
      </c>
      <c r="O24" s="52">
        <v>25043.43</v>
      </c>
      <c r="P24" s="1" t="s">
        <v>166</v>
      </c>
      <c r="Q24" s="53">
        <f t="shared" si="1"/>
        <v>0</v>
      </c>
      <c r="R24" s="1">
        <v>3</v>
      </c>
      <c r="S24" s="1" t="str">
        <f t="shared" si="2"/>
        <v>2</v>
      </c>
      <c r="T24" s="1" t="str">
        <f t="shared" si="3"/>
        <v>FD</v>
      </c>
      <c r="U24" s="1" t="str">
        <f t="shared" si="0"/>
        <v>´2430000000000000000000</v>
      </c>
    </row>
    <row r="25" spans="1:21" ht="26.25" thickBot="1" x14ac:dyDescent="0.25">
      <c r="A25" s="49" t="s">
        <v>164</v>
      </c>
      <c r="B25" s="49" t="s">
        <v>76</v>
      </c>
      <c r="C25" s="54" t="s">
        <v>77</v>
      </c>
      <c r="D25" s="54" t="s">
        <v>117</v>
      </c>
      <c r="E25" s="63">
        <v>4481000</v>
      </c>
      <c r="F25" s="63">
        <v>0</v>
      </c>
      <c r="G25" s="63">
        <v>0</v>
      </c>
      <c r="H25" s="63">
        <v>4481000</v>
      </c>
      <c r="I25" s="63">
        <v>16419.57</v>
      </c>
      <c r="J25" s="63">
        <v>25043.43</v>
      </c>
      <c r="K25" s="55">
        <v>0.55000000000000004</v>
      </c>
      <c r="L25" s="55"/>
      <c r="M25" s="55">
        <v>4455956.57</v>
      </c>
      <c r="N25" s="55">
        <v>0</v>
      </c>
      <c r="O25" s="56">
        <v>25043.43</v>
      </c>
      <c r="P25" s="1" t="s">
        <v>166</v>
      </c>
      <c r="Q25" s="53">
        <f t="shared" si="1"/>
        <v>0</v>
      </c>
      <c r="R25" s="1">
        <v>5</v>
      </c>
      <c r="S25" s="1" t="str">
        <f t="shared" si="2"/>
        <v>2</v>
      </c>
      <c r="T25" s="1" t="str">
        <f t="shared" si="3"/>
        <v>FD</v>
      </c>
      <c r="U25" s="1" t="str">
        <f t="shared" si="0"/>
        <v>´2430200000000000000000</v>
      </c>
    </row>
    <row r="26" spans="1:21" x14ac:dyDescent="0.2">
      <c r="E26" s="60"/>
      <c r="F26" s="60"/>
      <c r="G26" s="60"/>
      <c r="H26" s="60"/>
      <c r="I26" s="60"/>
      <c r="J26" s="60"/>
    </row>
    <row r="27" spans="1:21" x14ac:dyDescent="0.2">
      <c r="E27" s="60"/>
      <c r="F27" s="60"/>
      <c r="G27" s="60"/>
      <c r="H27" s="60"/>
      <c r="I27" s="60"/>
      <c r="J27" s="60"/>
    </row>
    <row r="28" spans="1:21" x14ac:dyDescent="0.2">
      <c r="E28" s="60"/>
      <c r="F28" s="60"/>
      <c r="G28" s="60"/>
      <c r="H28" s="60"/>
      <c r="I28" s="60"/>
      <c r="J28" s="60"/>
    </row>
    <row r="29" spans="1:21" x14ac:dyDescent="0.2">
      <c r="E29" s="60"/>
      <c r="F29" s="60"/>
      <c r="G29" s="60"/>
      <c r="H29" s="60"/>
      <c r="I29" s="60"/>
      <c r="J29" s="60"/>
    </row>
    <row r="30" spans="1:21" x14ac:dyDescent="0.2">
      <c r="E30" s="60"/>
      <c r="F30" s="60"/>
      <c r="G30" s="60"/>
      <c r="H30" s="60"/>
      <c r="I30" s="60"/>
      <c r="J30" s="60"/>
    </row>
    <row r="31" spans="1:21" x14ac:dyDescent="0.2">
      <c r="E31" s="60"/>
      <c r="F31" s="60"/>
      <c r="G31" s="60"/>
      <c r="H31" s="60"/>
      <c r="I31" s="60"/>
      <c r="J31" s="60"/>
    </row>
    <row r="32" spans="1:21" x14ac:dyDescent="0.2">
      <c r="E32" s="60"/>
      <c r="F32" s="60"/>
      <c r="G32" s="60"/>
      <c r="H32" s="60"/>
      <c r="I32" s="60"/>
      <c r="J32" s="60"/>
    </row>
    <row r="33" spans="5:10" x14ac:dyDescent="0.2">
      <c r="E33" s="60"/>
      <c r="F33" s="60"/>
      <c r="G33" s="60"/>
      <c r="H33" s="60"/>
      <c r="I33" s="60"/>
      <c r="J33" s="60"/>
    </row>
    <row r="34" spans="5:10" x14ac:dyDescent="0.2">
      <c r="E34" s="60"/>
      <c r="F34" s="60"/>
      <c r="G34" s="60"/>
      <c r="H34" s="60"/>
      <c r="I34" s="60"/>
      <c r="J34" s="60"/>
    </row>
    <row r="35" spans="5:10" x14ac:dyDescent="0.2">
      <c r="E35" s="60"/>
      <c r="F35" s="60"/>
      <c r="G35" s="60"/>
      <c r="H35" s="60"/>
      <c r="I35" s="60"/>
      <c r="J35" s="60"/>
    </row>
    <row r="36" spans="5:10" x14ac:dyDescent="0.2">
      <c r="E36" s="60"/>
      <c r="F36" s="60"/>
      <c r="G36" s="60"/>
      <c r="H36" s="60"/>
      <c r="I36" s="60"/>
      <c r="J36" s="60"/>
    </row>
    <row r="37" spans="5:10" x14ac:dyDescent="0.2">
      <c r="E37" s="60"/>
      <c r="F37" s="60"/>
      <c r="G37" s="60"/>
      <c r="H37" s="60"/>
      <c r="I37" s="60"/>
      <c r="J37" s="60"/>
    </row>
    <row r="38" spans="5:10" x14ac:dyDescent="0.2">
      <c r="E38" s="60"/>
      <c r="F38" s="60"/>
      <c r="G38" s="60"/>
      <c r="H38" s="60"/>
      <c r="I38" s="60"/>
      <c r="J38" s="60"/>
    </row>
    <row r="39" spans="5:10" x14ac:dyDescent="0.2">
      <c r="E39" s="60"/>
      <c r="F39" s="60"/>
      <c r="G39" s="60"/>
      <c r="H39" s="60"/>
      <c r="I39" s="60"/>
      <c r="J39" s="60"/>
    </row>
    <row r="40" spans="5:10" x14ac:dyDescent="0.2">
      <c r="E40" s="60"/>
      <c r="F40" s="60"/>
      <c r="G40" s="60"/>
      <c r="H40" s="60"/>
      <c r="I40" s="60"/>
      <c r="J40" s="60"/>
    </row>
    <row r="41" spans="5:10" x14ac:dyDescent="0.2">
      <c r="E41" s="60"/>
      <c r="F41" s="60"/>
      <c r="G41" s="60"/>
      <c r="H41" s="60"/>
      <c r="I41" s="60"/>
      <c r="J41" s="60"/>
    </row>
    <row r="42" spans="5:10" x14ac:dyDescent="0.2">
      <c r="E42" s="60"/>
      <c r="F42" s="60"/>
      <c r="G42" s="60"/>
      <c r="H42" s="60"/>
      <c r="I42" s="60"/>
      <c r="J42" s="60"/>
    </row>
    <row r="43" spans="5:10" x14ac:dyDescent="0.2">
      <c r="E43" s="60"/>
      <c r="F43" s="60"/>
      <c r="G43" s="60"/>
      <c r="H43" s="60"/>
      <c r="I43" s="60"/>
      <c r="J43" s="60"/>
    </row>
    <row r="44" spans="5:10" x14ac:dyDescent="0.2">
      <c r="E44" s="60"/>
      <c r="F44" s="60"/>
      <c r="G44" s="60"/>
      <c r="H44" s="60"/>
      <c r="I44" s="60"/>
      <c r="J44" s="60"/>
    </row>
    <row r="45" spans="5:10" x14ac:dyDescent="0.2">
      <c r="E45" s="60"/>
      <c r="F45" s="60"/>
      <c r="G45" s="60"/>
      <c r="H45" s="60"/>
      <c r="I45" s="60"/>
      <c r="J45" s="60"/>
    </row>
    <row r="46" spans="5:10" x14ac:dyDescent="0.2">
      <c r="E46" s="60"/>
      <c r="F46" s="60"/>
      <c r="G46" s="60"/>
      <c r="H46" s="60"/>
      <c r="I46" s="60"/>
      <c r="J46" s="60"/>
    </row>
    <row r="47" spans="5:10" x14ac:dyDescent="0.2">
      <c r="E47" s="60"/>
      <c r="F47" s="60"/>
      <c r="G47" s="60"/>
      <c r="H47" s="60"/>
      <c r="I47" s="60"/>
      <c r="J47" s="60"/>
    </row>
    <row r="48" spans="5:10" x14ac:dyDescent="0.2">
      <c r="E48" s="60"/>
      <c r="F48" s="60"/>
      <c r="G48" s="60"/>
      <c r="H48" s="60"/>
      <c r="I48" s="60"/>
      <c r="J48" s="60"/>
    </row>
    <row r="49" spans="5:10" x14ac:dyDescent="0.2">
      <c r="E49" s="60"/>
      <c r="F49" s="60"/>
      <c r="G49" s="60"/>
      <c r="H49" s="60"/>
      <c r="I49" s="60"/>
      <c r="J49" s="60"/>
    </row>
    <row r="50" spans="5:10" x14ac:dyDescent="0.2">
      <c r="E50" s="60"/>
      <c r="F50" s="60"/>
      <c r="G50" s="60"/>
      <c r="H50" s="60"/>
      <c r="I50" s="60"/>
      <c r="J50" s="60"/>
    </row>
    <row r="51" spans="5:10" x14ac:dyDescent="0.2">
      <c r="E51" s="60"/>
      <c r="F51" s="60"/>
      <c r="G51" s="60"/>
      <c r="H51" s="60"/>
      <c r="I51" s="60"/>
      <c r="J51" s="60"/>
    </row>
  </sheetData>
  <hyperlinks>
    <hyperlink ref="C5" location="Indice!A1" display="Indice"/>
  </hyperlink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8"/>
  <sheetViews>
    <sheetView tabSelected="1" workbookViewId="0">
      <selection activeCell="C14" sqref="C14"/>
    </sheetView>
  </sheetViews>
  <sheetFormatPr baseColWidth="10" defaultRowHeight="12.75" x14ac:dyDescent="0.2"/>
  <cols>
    <col min="1" max="1" width="20.28515625" style="60" customWidth="1"/>
    <col min="2" max="2" width="7.7109375" style="60" bestFit="1" customWidth="1"/>
    <col min="3" max="3" width="17.28515625" style="60" bestFit="1" customWidth="1"/>
    <col min="4" max="4" width="11.42578125" style="60" bestFit="1" customWidth="1"/>
    <col min="5" max="5" width="8" style="60" bestFit="1" customWidth="1"/>
    <col min="6" max="6" width="10" style="60" bestFit="1" customWidth="1"/>
    <col min="7" max="7" width="7.5703125" style="60" bestFit="1" customWidth="1"/>
    <col min="8" max="8" width="12.7109375" style="60" bestFit="1" customWidth="1"/>
    <col min="9" max="9" width="17.28515625" style="60" bestFit="1" customWidth="1"/>
    <col min="10" max="10" width="12.7109375" style="60" bestFit="1" customWidth="1"/>
    <col min="11" max="11" width="8" style="60" bestFit="1" customWidth="1"/>
    <col min="12" max="12" width="11.140625" style="60" bestFit="1" customWidth="1"/>
    <col min="13" max="13" width="7.5703125" style="60" bestFit="1" customWidth="1"/>
    <col min="14" max="14" width="14.7109375" style="60" bestFit="1" customWidth="1"/>
    <col min="15" max="15" width="17.28515625" style="60" bestFit="1" customWidth="1"/>
    <col min="16" max="16" width="14.7109375" style="60" bestFit="1" customWidth="1"/>
    <col min="17" max="17" width="8" style="60" bestFit="1" customWidth="1"/>
    <col min="18" max="18" width="10" style="60" bestFit="1" customWidth="1"/>
    <col min="19" max="19" width="7.5703125" style="60" bestFit="1" customWidth="1"/>
    <col min="20" max="20" width="12.7109375" style="60" bestFit="1" customWidth="1"/>
    <col min="21" max="21" width="17.28515625" style="60" bestFit="1" customWidth="1"/>
    <col min="22" max="22" width="12.7109375" style="60" bestFit="1" customWidth="1"/>
    <col min="23" max="23" width="8" style="60" bestFit="1" customWidth="1"/>
    <col min="24" max="24" width="11.140625" style="60" bestFit="1" customWidth="1"/>
    <col min="25" max="25" width="8.28515625" style="60" bestFit="1" customWidth="1"/>
    <col min="26" max="26" width="14.7109375" style="60" bestFit="1" customWidth="1"/>
    <col min="27" max="27" width="17.28515625" style="60" bestFit="1" customWidth="1"/>
    <col min="28" max="28" width="14.7109375" style="60" bestFit="1" customWidth="1"/>
    <col min="29" max="29" width="8" style="60" bestFit="1" customWidth="1"/>
    <col min="30" max="30" width="12.7109375" style="60" bestFit="1" customWidth="1"/>
    <col min="31" max="31" width="7.5703125" style="60" bestFit="1" customWidth="1"/>
    <col min="32" max="32" width="14.7109375" style="60" bestFit="1" customWidth="1"/>
    <col min="33" max="16384" width="11.42578125" style="60"/>
  </cols>
  <sheetData>
    <row r="1" spans="1:32" ht="21" customHeight="1" x14ac:dyDescent="0.25">
      <c r="A1" s="135" t="s">
        <v>292</v>
      </c>
      <c r="B1" s="136" t="s">
        <v>295</v>
      </c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</row>
    <row r="2" spans="1:32" ht="15.75" x14ac:dyDescent="0.25">
      <c r="A2" s="135"/>
      <c r="B2" s="136" t="s">
        <v>319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</row>
    <row r="3" spans="1:32" ht="23.25" customHeight="1" x14ac:dyDescent="0.25">
      <c r="A3" s="135" t="s">
        <v>293</v>
      </c>
      <c r="B3" s="136" t="s">
        <v>294</v>
      </c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</row>
    <row r="4" spans="1:32" ht="24.75" customHeight="1" thickBot="1" x14ac:dyDescent="0.25">
      <c r="A4" s="137"/>
    </row>
    <row r="5" spans="1:32" s="98" customFormat="1" ht="18.75" customHeight="1" x14ac:dyDescent="0.2">
      <c r="A5" s="144" t="s">
        <v>320</v>
      </c>
      <c r="B5" s="140" t="s">
        <v>318</v>
      </c>
      <c r="C5" s="141"/>
      <c r="D5" s="141"/>
      <c r="E5" s="141"/>
      <c r="F5" s="141"/>
      <c r="G5" s="142"/>
      <c r="H5" s="140" t="s">
        <v>42</v>
      </c>
      <c r="I5" s="141"/>
      <c r="J5" s="141"/>
      <c r="K5" s="141"/>
      <c r="L5" s="141"/>
      <c r="M5" s="142"/>
      <c r="N5" s="140" t="s">
        <v>60</v>
      </c>
      <c r="O5" s="141"/>
      <c r="P5" s="141"/>
      <c r="Q5" s="141"/>
      <c r="R5" s="141"/>
      <c r="S5" s="142"/>
      <c r="T5" s="140" t="s">
        <v>72</v>
      </c>
      <c r="U5" s="141"/>
      <c r="V5" s="141"/>
      <c r="W5" s="141"/>
      <c r="X5" s="141"/>
      <c r="Y5" s="142"/>
      <c r="Z5" s="140" t="s">
        <v>285</v>
      </c>
      <c r="AA5" s="141"/>
      <c r="AB5" s="141"/>
      <c r="AC5" s="141"/>
      <c r="AD5" s="141"/>
      <c r="AE5" s="141"/>
      <c r="AF5" s="142"/>
    </row>
    <row r="6" spans="1:32" ht="22.5" customHeight="1" x14ac:dyDescent="0.2">
      <c r="A6" s="145"/>
      <c r="B6" s="143" t="s">
        <v>287</v>
      </c>
      <c r="C6" s="138"/>
      <c r="D6" s="138"/>
      <c r="E6" s="138"/>
      <c r="F6" s="138" t="s">
        <v>210</v>
      </c>
      <c r="G6" s="139"/>
      <c r="H6" s="143" t="s">
        <v>287</v>
      </c>
      <c r="I6" s="138"/>
      <c r="J6" s="138"/>
      <c r="K6" s="138"/>
      <c r="L6" s="138" t="s">
        <v>210</v>
      </c>
      <c r="M6" s="139"/>
      <c r="N6" s="143" t="s">
        <v>287</v>
      </c>
      <c r="O6" s="138"/>
      <c r="P6" s="138"/>
      <c r="Q6" s="138"/>
      <c r="R6" s="138" t="s">
        <v>210</v>
      </c>
      <c r="S6" s="139"/>
      <c r="T6" s="143" t="s">
        <v>287</v>
      </c>
      <c r="U6" s="138"/>
      <c r="V6" s="138"/>
      <c r="W6" s="138"/>
      <c r="X6" s="138" t="s">
        <v>210</v>
      </c>
      <c r="Y6" s="139"/>
      <c r="Z6" s="143" t="s">
        <v>287</v>
      </c>
      <c r="AA6" s="138"/>
      <c r="AB6" s="138"/>
      <c r="AC6" s="138"/>
      <c r="AD6" s="138" t="s">
        <v>210</v>
      </c>
      <c r="AE6" s="138"/>
      <c r="AF6" s="139"/>
    </row>
    <row r="7" spans="1:32" s="103" customFormat="1" ht="13.5" thickBot="1" x14ac:dyDescent="0.25">
      <c r="A7" s="146"/>
      <c r="B7" s="109" t="s">
        <v>212</v>
      </c>
      <c r="C7" s="10" t="s">
        <v>290</v>
      </c>
      <c r="D7" s="10" t="s">
        <v>214</v>
      </c>
      <c r="E7" s="10" t="s">
        <v>215</v>
      </c>
      <c r="F7" s="10" t="s">
        <v>216</v>
      </c>
      <c r="G7" s="108" t="s">
        <v>217</v>
      </c>
      <c r="H7" s="109" t="s">
        <v>212</v>
      </c>
      <c r="I7" s="10" t="s">
        <v>290</v>
      </c>
      <c r="J7" s="10" t="s">
        <v>214</v>
      </c>
      <c r="K7" s="10" t="s">
        <v>215</v>
      </c>
      <c r="L7" s="10" t="s">
        <v>216</v>
      </c>
      <c r="M7" s="108" t="s">
        <v>217</v>
      </c>
      <c r="N7" s="109" t="s">
        <v>212</v>
      </c>
      <c r="O7" s="10" t="s">
        <v>290</v>
      </c>
      <c r="P7" s="10" t="s">
        <v>214</v>
      </c>
      <c r="Q7" s="10" t="s">
        <v>215</v>
      </c>
      <c r="R7" s="10" t="s">
        <v>216</v>
      </c>
      <c r="S7" s="108" t="s">
        <v>217</v>
      </c>
      <c r="T7" s="109" t="s">
        <v>212</v>
      </c>
      <c r="U7" s="10" t="s">
        <v>290</v>
      </c>
      <c r="V7" s="10" t="s">
        <v>214</v>
      </c>
      <c r="W7" s="10" t="s">
        <v>215</v>
      </c>
      <c r="X7" s="10" t="s">
        <v>216</v>
      </c>
      <c r="Y7" s="108" t="s">
        <v>217</v>
      </c>
      <c r="Z7" s="109" t="s">
        <v>212</v>
      </c>
      <c r="AA7" s="10" t="s">
        <v>290</v>
      </c>
      <c r="AB7" s="10" t="s">
        <v>214</v>
      </c>
      <c r="AC7" s="10" t="s">
        <v>215</v>
      </c>
      <c r="AD7" s="10" t="s">
        <v>216</v>
      </c>
      <c r="AE7" s="10" t="s">
        <v>217</v>
      </c>
      <c r="AF7" s="108" t="s">
        <v>317</v>
      </c>
    </row>
    <row r="8" spans="1:32" x14ac:dyDescent="0.2">
      <c r="A8" s="113" t="s">
        <v>297</v>
      </c>
      <c r="B8" s="110"/>
      <c r="C8" s="104"/>
      <c r="D8" s="104"/>
      <c r="E8" s="105">
        <f>IF(OR(D8=0,D$28=0),0,(D8/D$28)*100)</f>
        <v>0</v>
      </c>
      <c r="F8" s="104"/>
      <c r="G8" s="115">
        <f t="shared" ref="G8:G28" si="0">IF(OR(F8=0,D8=0),0,F8/D8)*100</f>
        <v>0</v>
      </c>
      <c r="H8" s="110">
        <v>150800000</v>
      </c>
      <c r="I8" s="104">
        <v>0</v>
      </c>
      <c r="J8" s="104">
        <v>150800000</v>
      </c>
      <c r="K8" s="105">
        <f>IF(OR(J8=0,J$28=0),0,(J8/J$28)*100)</f>
        <v>5.0023120766030456</v>
      </c>
      <c r="L8" s="104">
        <v>25585487.59</v>
      </c>
      <c r="M8" s="115">
        <f t="shared" ref="M8:M28" si="1">IF(OR(L8=0,J8=0),0,L8/J8)*100</f>
        <v>16.966503706896553</v>
      </c>
      <c r="N8" s="110">
        <v>23388935000</v>
      </c>
      <c r="O8" s="104">
        <v>0</v>
      </c>
      <c r="P8" s="104">
        <v>23388935000</v>
      </c>
      <c r="Q8" s="105">
        <f>IF(OR(P8=0,P$28=0),0,(P8/P$28)*100)</f>
        <v>3.4841509986169985</v>
      </c>
      <c r="R8" s="104">
        <v>0</v>
      </c>
      <c r="S8" s="115">
        <f t="shared" ref="S8:S28" si="2">IF(OR(R8=0,P8=0),0,R8/P8)*100</f>
        <v>0</v>
      </c>
      <c r="T8" s="110">
        <v>35360000</v>
      </c>
      <c r="U8" s="104">
        <v>0</v>
      </c>
      <c r="V8" s="104">
        <v>35360000</v>
      </c>
      <c r="W8" s="105">
        <f>IF(OR(V8=0,V$28=0),0,(V8/V$28)*100)</f>
        <v>0.72860810918571661</v>
      </c>
      <c r="X8" s="104">
        <v>12708946.800000001</v>
      </c>
      <c r="Y8" s="115">
        <f t="shared" ref="Y8:Y28" si="3">IF(OR(X8=0,V8=0),0,X8/V8)*100</f>
        <v>35.94159162895928</v>
      </c>
      <c r="Z8" s="110">
        <v>23575095000</v>
      </c>
      <c r="AA8" s="104">
        <v>0</v>
      </c>
      <c r="AB8" s="104">
        <v>23575095000</v>
      </c>
      <c r="AC8" s="105">
        <f>IF(OR(AB8=0,AB$28=0),0,(AB8/AB$28)*100)</f>
        <v>3.4711994096461085</v>
      </c>
      <c r="AD8" s="104">
        <v>38294434.390000001</v>
      </c>
      <c r="AE8" s="106">
        <f t="shared" ref="AE8:AE28" si="4">IF(OR(AD8=0,AB8=0),0,AD8/AB8)*100</f>
        <v>0.16243597062917456</v>
      </c>
      <c r="AF8" s="107">
        <f>SUM(AB8-AD8)</f>
        <v>23536800565.610001</v>
      </c>
    </row>
    <row r="9" spans="1:32" x14ac:dyDescent="0.2">
      <c r="A9" s="113" t="s">
        <v>298</v>
      </c>
      <c r="B9" s="111"/>
      <c r="C9" s="99"/>
      <c r="D9" s="99"/>
      <c r="E9" s="67">
        <f t="shared" ref="E9:E28" si="5">IF(OR(D9=0,D$28=0),0,(D9/D$28)*100)</f>
        <v>0</v>
      </c>
      <c r="F9" s="99"/>
      <c r="G9" s="116">
        <f t="shared" si="0"/>
        <v>0</v>
      </c>
      <c r="H9" s="111">
        <v>301000000</v>
      </c>
      <c r="I9" s="99">
        <v>0</v>
      </c>
      <c r="J9" s="99">
        <v>301000000</v>
      </c>
      <c r="K9" s="67">
        <f t="shared" ref="K9:K28" si="6">IF(OR(J9=0,J$28=0),0,(J9/J$28)*100)</f>
        <v>9.9847210547580687</v>
      </c>
      <c r="L9" s="99">
        <v>15095493.550000001</v>
      </c>
      <c r="M9" s="116">
        <f t="shared" si="1"/>
        <v>5.0151141362126248</v>
      </c>
      <c r="N9" s="111">
        <v>13577208000</v>
      </c>
      <c r="O9" s="99">
        <v>0</v>
      </c>
      <c r="P9" s="99">
        <v>13577208000</v>
      </c>
      <c r="Q9" s="67">
        <f t="shared" ref="Q9:Q28" si="7">IF(OR(P9=0,P$28=0),0,(P9/P$28)*100)</f>
        <v>2.0225394106927359</v>
      </c>
      <c r="R9" s="99">
        <v>0</v>
      </c>
      <c r="S9" s="116">
        <f t="shared" si="2"/>
        <v>0</v>
      </c>
      <c r="T9" s="111">
        <v>1900000</v>
      </c>
      <c r="U9" s="99">
        <v>0</v>
      </c>
      <c r="V9" s="99">
        <v>1900000</v>
      </c>
      <c r="W9" s="67">
        <f t="shared" ref="W9:W28" si="8">IF(OR(V9=0,V$28=0),0,(V9/V$28)*100)</f>
        <v>3.9150322608961015E-2</v>
      </c>
      <c r="X9" s="99">
        <v>67993647.290000007</v>
      </c>
      <c r="Y9" s="116">
        <f t="shared" si="3"/>
        <v>3578.6130152631586</v>
      </c>
      <c r="Z9" s="111">
        <v>13880108000</v>
      </c>
      <c r="AA9" s="99">
        <v>0</v>
      </c>
      <c r="AB9" s="99">
        <v>13880108000</v>
      </c>
      <c r="AC9" s="67">
        <f t="shared" ref="AC9:AC28" si="9">IF(OR(AB9=0,AB$28=0),0,(AB9/AB$28)*100)</f>
        <v>2.0437085278097173</v>
      </c>
      <c r="AD9" s="99">
        <v>83089140.840000004</v>
      </c>
      <c r="AE9" s="89">
        <f t="shared" si="4"/>
        <v>0.59862027615347091</v>
      </c>
      <c r="AF9" s="100">
        <f t="shared" ref="AF9:AF28" si="10">SUM(AB9-AD9)</f>
        <v>13797018859.16</v>
      </c>
    </row>
    <row r="10" spans="1:32" x14ac:dyDescent="0.2">
      <c r="A10" s="113" t="s">
        <v>299</v>
      </c>
      <c r="B10" s="111"/>
      <c r="C10" s="99"/>
      <c r="D10" s="99"/>
      <c r="E10" s="67">
        <f t="shared" si="5"/>
        <v>0</v>
      </c>
      <c r="F10" s="99"/>
      <c r="G10" s="116">
        <f t="shared" si="0"/>
        <v>0</v>
      </c>
      <c r="H10" s="111">
        <v>135600000</v>
      </c>
      <c r="I10" s="99">
        <v>0</v>
      </c>
      <c r="J10" s="99">
        <v>135600000</v>
      </c>
      <c r="K10" s="67">
        <f t="shared" si="6"/>
        <v>4.4981002492531363</v>
      </c>
      <c r="L10" s="99">
        <v>17111055</v>
      </c>
      <c r="M10" s="116">
        <f t="shared" si="1"/>
        <v>12.618772123893807</v>
      </c>
      <c r="N10" s="111">
        <v>15610117000</v>
      </c>
      <c r="O10" s="99">
        <v>0</v>
      </c>
      <c r="P10" s="99">
        <v>15610117000</v>
      </c>
      <c r="Q10" s="67">
        <f t="shared" si="7"/>
        <v>2.3253732901510134</v>
      </c>
      <c r="R10" s="99">
        <v>0</v>
      </c>
      <c r="S10" s="116">
        <f t="shared" si="2"/>
        <v>0</v>
      </c>
      <c r="T10" s="111">
        <v>10634000</v>
      </c>
      <c r="U10" s="99">
        <v>0</v>
      </c>
      <c r="V10" s="99">
        <v>10634000</v>
      </c>
      <c r="W10" s="67">
        <f t="shared" si="8"/>
        <v>0.21911817401246916</v>
      </c>
      <c r="X10" s="99">
        <v>183419.01</v>
      </c>
      <c r="Y10" s="116">
        <f t="shared" si="3"/>
        <v>1.7248355275531317</v>
      </c>
      <c r="Z10" s="111">
        <v>15756351000</v>
      </c>
      <c r="AA10" s="99">
        <v>0</v>
      </c>
      <c r="AB10" s="99">
        <v>15756351000</v>
      </c>
      <c r="AC10" s="67">
        <f t="shared" si="9"/>
        <v>2.3199667398742987</v>
      </c>
      <c r="AD10" s="99">
        <v>17294474.010000002</v>
      </c>
      <c r="AE10" s="89">
        <f t="shared" si="4"/>
        <v>0.10976192400131224</v>
      </c>
      <c r="AF10" s="100">
        <f t="shared" si="10"/>
        <v>15739056525.99</v>
      </c>
    </row>
    <row r="11" spans="1:32" x14ac:dyDescent="0.2">
      <c r="A11" s="113" t="s">
        <v>300</v>
      </c>
      <c r="B11" s="111"/>
      <c r="C11" s="99"/>
      <c r="D11" s="99"/>
      <c r="E11" s="67">
        <f t="shared" si="5"/>
        <v>0</v>
      </c>
      <c r="F11" s="99"/>
      <c r="G11" s="116">
        <f t="shared" si="0"/>
        <v>0</v>
      </c>
      <c r="H11" s="111">
        <v>45150000</v>
      </c>
      <c r="I11" s="99">
        <v>0</v>
      </c>
      <c r="J11" s="99">
        <v>45150000</v>
      </c>
      <c r="K11" s="67">
        <f t="shared" si="6"/>
        <v>1.4977081582137102</v>
      </c>
      <c r="L11" s="99">
        <v>37646343.5</v>
      </c>
      <c r="M11" s="116">
        <f t="shared" si="1"/>
        <v>83.380605758582504</v>
      </c>
      <c r="N11" s="111">
        <v>43115338000</v>
      </c>
      <c r="O11" s="99">
        <v>0</v>
      </c>
      <c r="P11" s="99">
        <v>43115338000</v>
      </c>
      <c r="Q11" s="67">
        <f t="shared" si="7"/>
        <v>6.4227100527839101</v>
      </c>
      <c r="R11" s="99">
        <v>0</v>
      </c>
      <c r="S11" s="116">
        <f t="shared" si="2"/>
        <v>0</v>
      </c>
      <c r="T11" s="111">
        <v>0</v>
      </c>
      <c r="U11" s="99">
        <v>0</v>
      </c>
      <c r="V11" s="99">
        <v>0</v>
      </c>
      <c r="W11" s="67">
        <f t="shared" si="8"/>
        <v>0</v>
      </c>
      <c r="X11" s="99">
        <v>81981328.659999996</v>
      </c>
      <c r="Y11" s="116">
        <f t="shared" si="3"/>
        <v>0</v>
      </c>
      <c r="Z11" s="111">
        <v>43160488000</v>
      </c>
      <c r="AA11" s="99">
        <v>0</v>
      </c>
      <c r="AB11" s="99">
        <v>43160488000</v>
      </c>
      <c r="AC11" s="67">
        <f t="shared" si="9"/>
        <v>6.3549546869540912</v>
      </c>
      <c r="AD11" s="99">
        <v>119627672.16</v>
      </c>
      <c r="AE11" s="89">
        <f t="shared" si="4"/>
        <v>0.27716941513728943</v>
      </c>
      <c r="AF11" s="100">
        <f t="shared" si="10"/>
        <v>43040860327.839996</v>
      </c>
    </row>
    <row r="12" spans="1:32" x14ac:dyDescent="0.2">
      <c r="A12" s="113" t="s">
        <v>301</v>
      </c>
      <c r="B12" s="111"/>
      <c r="C12" s="99"/>
      <c r="D12" s="99"/>
      <c r="E12" s="67">
        <f t="shared" si="5"/>
        <v>0</v>
      </c>
      <c r="F12" s="99"/>
      <c r="G12" s="116">
        <f t="shared" si="0"/>
        <v>0</v>
      </c>
      <c r="H12" s="111">
        <v>35000000</v>
      </c>
      <c r="I12" s="99">
        <v>0</v>
      </c>
      <c r="J12" s="99">
        <v>35000000</v>
      </c>
      <c r="K12" s="67">
        <f t="shared" si="6"/>
        <v>1.1610140761346592</v>
      </c>
      <c r="L12" s="99">
        <v>7622378</v>
      </c>
      <c r="M12" s="116">
        <f t="shared" si="1"/>
        <v>21.778222857142858</v>
      </c>
      <c r="N12" s="111">
        <v>40981382000</v>
      </c>
      <c r="O12" s="99">
        <v>0</v>
      </c>
      <c r="P12" s="99">
        <v>40981382000</v>
      </c>
      <c r="Q12" s="67">
        <f t="shared" si="7"/>
        <v>6.1048236279251151</v>
      </c>
      <c r="R12" s="99">
        <v>0</v>
      </c>
      <c r="S12" s="116">
        <f t="shared" si="2"/>
        <v>0</v>
      </c>
      <c r="T12" s="111">
        <v>85000000</v>
      </c>
      <c r="U12" s="99">
        <v>0</v>
      </c>
      <c r="V12" s="99">
        <v>85000000</v>
      </c>
      <c r="W12" s="67">
        <f t="shared" si="8"/>
        <v>1.7514618009272034</v>
      </c>
      <c r="X12" s="99">
        <v>122384394.01000001</v>
      </c>
      <c r="Y12" s="116">
        <f t="shared" si="3"/>
        <v>143.98164001176471</v>
      </c>
      <c r="Z12" s="111">
        <v>41101382000</v>
      </c>
      <c r="AA12" s="99">
        <v>0</v>
      </c>
      <c r="AB12" s="99">
        <v>41101382000</v>
      </c>
      <c r="AC12" s="67">
        <f t="shared" si="9"/>
        <v>6.0517717079841757</v>
      </c>
      <c r="AD12" s="99">
        <v>130006772.01000001</v>
      </c>
      <c r="AE12" s="89">
        <f t="shared" si="4"/>
        <v>0.31630754413562057</v>
      </c>
      <c r="AF12" s="100">
        <f t="shared" si="10"/>
        <v>40971375227.989998</v>
      </c>
    </row>
    <row r="13" spans="1:32" x14ac:dyDescent="0.2">
      <c r="A13" s="113" t="s">
        <v>302</v>
      </c>
      <c r="B13" s="111"/>
      <c r="C13" s="99"/>
      <c r="D13" s="99"/>
      <c r="E13" s="67">
        <f t="shared" si="5"/>
        <v>0</v>
      </c>
      <c r="F13" s="99"/>
      <c r="G13" s="116">
        <f t="shared" si="0"/>
        <v>0</v>
      </c>
      <c r="H13" s="111">
        <v>90000000</v>
      </c>
      <c r="I13" s="99">
        <v>0</v>
      </c>
      <c r="J13" s="99">
        <v>90000000</v>
      </c>
      <c r="K13" s="67">
        <f t="shared" si="6"/>
        <v>2.9854647672034091</v>
      </c>
      <c r="L13" s="99">
        <v>20935461</v>
      </c>
      <c r="M13" s="116">
        <f t="shared" si="1"/>
        <v>23.261623333333333</v>
      </c>
      <c r="N13" s="111">
        <v>20753818000</v>
      </c>
      <c r="O13" s="99">
        <v>0</v>
      </c>
      <c r="P13" s="99">
        <v>20753818000</v>
      </c>
      <c r="Q13" s="67">
        <f t="shared" si="7"/>
        <v>3.0916087333525635</v>
      </c>
      <c r="R13" s="99">
        <v>0</v>
      </c>
      <c r="S13" s="116">
        <f t="shared" si="2"/>
        <v>0</v>
      </c>
      <c r="T13" s="111">
        <v>8000000</v>
      </c>
      <c r="U13" s="99">
        <v>0</v>
      </c>
      <c r="V13" s="99">
        <v>8000000</v>
      </c>
      <c r="W13" s="67">
        <f t="shared" si="8"/>
        <v>0.16484346361667795</v>
      </c>
      <c r="X13" s="99">
        <v>8963263.7200000007</v>
      </c>
      <c r="Y13" s="116">
        <f t="shared" si="3"/>
        <v>112.0407965</v>
      </c>
      <c r="Z13" s="111">
        <v>20851818000</v>
      </c>
      <c r="AA13" s="99">
        <v>0</v>
      </c>
      <c r="AB13" s="99">
        <v>20851818000</v>
      </c>
      <c r="AC13" s="67">
        <f t="shared" si="9"/>
        <v>3.0702238244065656</v>
      </c>
      <c r="AD13" s="99">
        <v>29898724.719999999</v>
      </c>
      <c r="AE13" s="89">
        <f t="shared" si="4"/>
        <v>0.14338665683730792</v>
      </c>
      <c r="AF13" s="100">
        <f t="shared" si="10"/>
        <v>20821919275.279999</v>
      </c>
    </row>
    <row r="14" spans="1:32" x14ac:dyDescent="0.2">
      <c r="A14" s="113" t="s">
        <v>303</v>
      </c>
      <c r="B14" s="111"/>
      <c r="C14" s="99"/>
      <c r="D14" s="99"/>
      <c r="E14" s="67">
        <f t="shared" si="5"/>
        <v>0</v>
      </c>
      <c r="F14" s="99"/>
      <c r="G14" s="116">
        <f t="shared" si="0"/>
        <v>0</v>
      </c>
      <c r="H14" s="111">
        <v>82000000</v>
      </c>
      <c r="I14" s="99">
        <v>0</v>
      </c>
      <c r="J14" s="99">
        <v>82000000</v>
      </c>
      <c r="K14" s="67">
        <f t="shared" si="6"/>
        <v>2.7200901212297728</v>
      </c>
      <c r="L14" s="99">
        <v>18437788</v>
      </c>
      <c r="M14" s="116">
        <f t="shared" si="1"/>
        <v>22.485107317073172</v>
      </c>
      <c r="N14" s="111">
        <v>50764136000</v>
      </c>
      <c r="O14" s="99">
        <v>0</v>
      </c>
      <c r="P14" s="99">
        <v>50764136000</v>
      </c>
      <c r="Q14" s="67">
        <f t="shared" si="7"/>
        <v>7.5621192302398184</v>
      </c>
      <c r="R14" s="99">
        <v>0</v>
      </c>
      <c r="S14" s="116">
        <f t="shared" si="2"/>
        <v>0</v>
      </c>
      <c r="T14" s="111">
        <v>1000000</v>
      </c>
      <c r="U14" s="99">
        <v>0</v>
      </c>
      <c r="V14" s="99">
        <v>1000000</v>
      </c>
      <c r="W14" s="67">
        <f t="shared" si="8"/>
        <v>2.0605432952084744E-2</v>
      </c>
      <c r="X14" s="99">
        <v>52404600.079999998</v>
      </c>
      <c r="Y14" s="116">
        <f t="shared" si="3"/>
        <v>5240.460008</v>
      </c>
      <c r="Z14" s="111">
        <v>50847136000</v>
      </c>
      <c r="AA14" s="99">
        <v>0</v>
      </c>
      <c r="AB14" s="99">
        <v>50847136000</v>
      </c>
      <c r="AC14" s="67">
        <f t="shared" si="9"/>
        <v>7.4867375281158113</v>
      </c>
      <c r="AD14" s="99">
        <v>70842388.079999998</v>
      </c>
      <c r="AE14" s="89">
        <f t="shared" si="4"/>
        <v>0.13932424449628783</v>
      </c>
      <c r="AF14" s="100">
        <f t="shared" si="10"/>
        <v>50776293611.919998</v>
      </c>
    </row>
    <row r="15" spans="1:32" x14ac:dyDescent="0.2">
      <c r="A15" s="113" t="s">
        <v>304</v>
      </c>
      <c r="B15" s="111"/>
      <c r="C15" s="99"/>
      <c r="D15" s="99"/>
      <c r="E15" s="67">
        <f t="shared" si="5"/>
        <v>0</v>
      </c>
      <c r="F15" s="99"/>
      <c r="G15" s="116">
        <f t="shared" si="0"/>
        <v>0</v>
      </c>
      <c r="H15" s="111">
        <v>100470000</v>
      </c>
      <c r="I15" s="99">
        <v>0</v>
      </c>
      <c r="J15" s="99">
        <v>100470000</v>
      </c>
      <c r="K15" s="67">
        <f t="shared" si="6"/>
        <v>3.3327738351214053</v>
      </c>
      <c r="L15" s="99">
        <v>25188239</v>
      </c>
      <c r="M15" s="116">
        <f t="shared" si="1"/>
        <v>25.070408082014534</v>
      </c>
      <c r="N15" s="111">
        <v>91895124000</v>
      </c>
      <c r="O15" s="99">
        <v>0</v>
      </c>
      <c r="P15" s="99">
        <v>91895124000</v>
      </c>
      <c r="Q15" s="67">
        <f t="shared" si="7"/>
        <v>13.68922903298645</v>
      </c>
      <c r="R15" s="99">
        <v>0</v>
      </c>
      <c r="S15" s="116">
        <f t="shared" si="2"/>
        <v>0</v>
      </c>
      <c r="T15" s="111">
        <v>469561000</v>
      </c>
      <c r="U15" s="99">
        <v>0</v>
      </c>
      <c r="V15" s="99">
        <v>469561000</v>
      </c>
      <c r="W15" s="67">
        <f t="shared" si="8"/>
        <v>9.6755077024138636</v>
      </c>
      <c r="X15" s="99">
        <v>67336253.370000005</v>
      </c>
      <c r="Y15" s="116">
        <f t="shared" si="3"/>
        <v>14.340256829251153</v>
      </c>
      <c r="Z15" s="111">
        <v>92465155000</v>
      </c>
      <c r="AA15" s="99">
        <v>0</v>
      </c>
      <c r="AB15" s="99">
        <v>92465155000</v>
      </c>
      <c r="AC15" s="67">
        <f t="shared" si="9"/>
        <v>13.614578921053591</v>
      </c>
      <c r="AD15" s="99">
        <v>92524492.370000005</v>
      </c>
      <c r="AE15" s="89">
        <f t="shared" si="4"/>
        <v>0.10006417268213091</v>
      </c>
      <c r="AF15" s="100">
        <f t="shared" si="10"/>
        <v>92372630507.630005</v>
      </c>
    </row>
    <row r="16" spans="1:32" x14ac:dyDescent="0.2">
      <c r="A16" s="113" t="s">
        <v>305</v>
      </c>
      <c r="B16" s="111"/>
      <c r="C16" s="99"/>
      <c r="D16" s="99"/>
      <c r="E16" s="67">
        <f t="shared" si="5"/>
        <v>0</v>
      </c>
      <c r="F16" s="99"/>
      <c r="G16" s="116">
        <f t="shared" si="0"/>
        <v>0</v>
      </c>
      <c r="H16" s="111">
        <v>151500000</v>
      </c>
      <c r="I16" s="99">
        <v>0</v>
      </c>
      <c r="J16" s="99">
        <v>151500000</v>
      </c>
      <c r="K16" s="67">
        <f t="shared" si="6"/>
        <v>5.025532358125739</v>
      </c>
      <c r="L16" s="99">
        <v>51214981</v>
      </c>
      <c r="M16" s="116">
        <f t="shared" si="1"/>
        <v>33.805267986798683</v>
      </c>
      <c r="N16" s="111">
        <v>19421939000</v>
      </c>
      <c r="O16" s="99">
        <v>0</v>
      </c>
      <c r="P16" s="99">
        <v>19421939000</v>
      </c>
      <c r="Q16" s="67">
        <f t="shared" si="7"/>
        <v>2.8932043362354221</v>
      </c>
      <c r="R16" s="99">
        <v>0</v>
      </c>
      <c r="S16" s="116">
        <f t="shared" si="2"/>
        <v>0</v>
      </c>
      <c r="T16" s="111">
        <v>60000000</v>
      </c>
      <c r="U16" s="99">
        <v>0</v>
      </c>
      <c r="V16" s="99">
        <v>60000000</v>
      </c>
      <c r="W16" s="67">
        <f t="shared" si="8"/>
        <v>1.2363259771250845</v>
      </c>
      <c r="X16" s="99">
        <v>8257697.6399999997</v>
      </c>
      <c r="Y16" s="116">
        <f t="shared" si="3"/>
        <v>13.762829399999998</v>
      </c>
      <c r="Z16" s="111">
        <v>19633439000</v>
      </c>
      <c r="AA16" s="99">
        <v>0</v>
      </c>
      <c r="AB16" s="99">
        <v>19633439000</v>
      </c>
      <c r="AC16" s="67">
        <f t="shared" si="9"/>
        <v>2.8908295752837003</v>
      </c>
      <c r="AD16" s="99">
        <v>59472678.640000001</v>
      </c>
      <c r="AE16" s="89">
        <f t="shared" si="4"/>
        <v>0.30291523884328159</v>
      </c>
      <c r="AF16" s="100">
        <f t="shared" si="10"/>
        <v>19573966321.360001</v>
      </c>
    </row>
    <row r="17" spans="1:32" x14ac:dyDescent="0.2">
      <c r="A17" s="113" t="s">
        <v>315</v>
      </c>
      <c r="B17" s="111"/>
      <c r="C17" s="99"/>
      <c r="D17" s="99"/>
      <c r="E17" s="67">
        <f t="shared" si="5"/>
        <v>0</v>
      </c>
      <c r="F17" s="99"/>
      <c r="G17" s="116">
        <f t="shared" si="0"/>
        <v>0</v>
      </c>
      <c r="H17" s="111">
        <v>262550000</v>
      </c>
      <c r="I17" s="99">
        <v>0</v>
      </c>
      <c r="J17" s="99">
        <v>262550000</v>
      </c>
      <c r="K17" s="67">
        <f t="shared" si="6"/>
        <v>8.709264162547278</v>
      </c>
      <c r="L17" s="99">
        <v>57985722.880000003</v>
      </c>
      <c r="M17" s="116">
        <f t="shared" si="1"/>
        <v>22.085592412873741</v>
      </c>
      <c r="N17" s="111">
        <v>36334369000</v>
      </c>
      <c r="O17" s="99">
        <v>0</v>
      </c>
      <c r="P17" s="99">
        <v>36334369000</v>
      </c>
      <c r="Q17" s="67">
        <f t="shared" si="7"/>
        <v>5.4125777011851337</v>
      </c>
      <c r="R17" s="99">
        <v>0</v>
      </c>
      <c r="S17" s="116">
        <f t="shared" si="2"/>
        <v>0</v>
      </c>
      <c r="T17" s="111">
        <v>1805000</v>
      </c>
      <c r="U17" s="99">
        <v>0</v>
      </c>
      <c r="V17" s="99">
        <v>1805000</v>
      </c>
      <c r="W17" s="67">
        <f t="shared" si="8"/>
        <v>3.719280647851296E-2</v>
      </c>
      <c r="X17" s="99">
        <v>9446.2099999999991</v>
      </c>
      <c r="Y17" s="116">
        <f t="shared" si="3"/>
        <v>0.52333573407202216</v>
      </c>
      <c r="Z17" s="111">
        <v>36598724000</v>
      </c>
      <c r="AA17" s="99">
        <v>0</v>
      </c>
      <c r="AB17" s="99">
        <v>36598724000</v>
      </c>
      <c r="AC17" s="67">
        <f t="shared" si="9"/>
        <v>5.3887998815105886</v>
      </c>
      <c r="AD17" s="99">
        <v>57995169.090000004</v>
      </c>
      <c r="AE17" s="89">
        <f t="shared" si="4"/>
        <v>0.15846227067916357</v>
      </c>
      <c r="AF17" s="100">
        <f t="shared" si="10"/>
        <v>36540728830.910004</v>
      </c>
    </row>
    <row r="18" spans="1:32" x14ac:dyDescent="0.2">
      <c r="A18" s="113" t="s">
        <v>306</v>
      </c>
      <c r="B18" s="111"/>
      <c r="C18" s="99"/>
      <c r="D18" s="99"/>
      <c r="E18" s="67">
        <f t="shared" si="5"/>
        <v>0</v>
      </c>
      <c r="F18" s="99"/>
      <c r="G18" s="116">
        <f t="shared" si="0"/>
        <v>0</v>
      </c>
      <c r="H18" s="111">
        <v>143000000</v>
      </c>
      <c r="I18" s="99">
        <v>0</v>
      </c>
      <c r="J18" s="99">
        <v>143000000</v>
      </c>
      <c r="K18" s="67">
        <f t="shared" si="6"/>
        <v>4.7435717967787498</v>
      </c>
      <c r="L18" s="99">
        <v>56276669.270000003</v>
      </c>
      <c r="M18" s="116">
        <f t="shared" si="1"/>
        <v>39.354314174825177</v>
      </c>
      <c r="N18" s="111">
        <v>42447225000</v>
      </c>
      <c r="O18" s="99">
        <v>0</v>
      </c>
      <c r="P18" s="99">
        <v>42447225000</v>
      </c>
      <c r="Q18" s="67">
        <f t="shared" si="7"/>
        <v>6.3231840770975865</v>
      </c>
      <c r="R18" s="99">
        <v>0</v>
      </c>
      <c r="S18" s="116">
        <f t="shared" si="2"/>
        <v>0</v>
      </c>
      <c r="T18" s="111">
        <v>0</v>
      </c>
      <c r="U18" s="99">
        <v>0</v>
      </c>
      <c r="V18" s="99">
        <v>0</v>
      </c>
      <c r="W18" s="67">
        <f t="shared" si="8"/>
        <v>0</v>
      </c>
      <c r="X18" s="99">
        <v>127063014.97</v>
      </c>
      <c r="Y18" s="116">
        <f t="shared" si="3"/>
        <v>0</v>
      </c>
      <c r="Z18" s="111">
        <v>42590225000</v>
      </c>
      <c r="AA18" s="99">
        <v>0</v>
      </c>
      <c r="AB18" s="99">
        <v>42590225000</v>
      </c>
      <c r="AC18" s="67">
        <f t="shared" si="9"/>
        <v>6.27098910425154</v>
      </c>
      <c r="AD18" s="99">
        <v>183339684.24000001</v>
      </c>
      <c r="AE18" s="89">
        <f t="shared" si="4"/>
        <v>0.43047362215156182</v>
      </c>
      <c r="AF18" s="100">
        <f t="shared" si="10"/>
        <v>42406885315.760002</v>
      </c>
    </row>
    <row r="19" spans="1:32" x14ac:dyDescent="0.2">
      <c r="A19" s="113" t="s">
        <v>316</v>
      </c>
      <c r="B19" s="111"/>
      <c r="C19" s="99"/>
      <c r="D19" s="99"/>
      <c r="E19" s="67">
        <f t="shared" si="5"/>
        <v>0</v>
      </c>
      <c r="F19" s="99"/>
      <c r="G19" s="116">
        <f t="shared" si="0"/>
        <v>0</v>
      </c>
      <c r="H19" s="111">
        <v>206000000</v>
      </c>
      <c r="I19" s="99">
        <v>0</v>
      </c>
      <c r="J19" s="99">
        <v>206000000</v>
      </c>
      <c r="K19" s="67">
        <f t="shared" si="6"/>
        <v>6.8333971338211352</v>
      </c>
      <c r="L19" s="99">
        <v>46305365</v>
      </c>
      <c r="M19" s="116">
        <f t="shared" si="1"/>
        <v>22.478332524271842</v>
      </c>
      <c r="N19" s="111">
        <v>17488762000</v>
      </c>
      <c r="O19" s="99">
        <v>0</v>
      </c>
      <c r="P19" s="99">
        <v>17488762000</v>
      </c>
      <c r="Q19" s="67">
        <f t="shared" si="7"/>
        <v>2.6052271121739841</v>
      </c>
      <c r="R19" s="99">
        <v>0</v>
      </c>
      <c r="S19" s="116">
        <f t="shared" si="2"/>
        <v>0</v>
      </c>
      <c r="T19" s="111">
        <v>5500000</v>
      </c>
      <c r="U19" s="99">
        <v>0</v>
      </c>
      <c r="V19" s="99">
        <v>5500000</v>
      </c>
      <c r="W19" s="67">
        <f t="shared" si="8"/>
        <v>0.1133298812364661</v>
      </c>
      <c r="X19" s="99">
        <v>75997537.349999994</v>
      </c>
      <c r="Y19" s="116">
        <f t="shared" si="3"/>
        <v>1381.7734063636362</v>
      </c>
      <c r="Z19" s="111">
        <v>17700262000</v>
      </c>
      <c r="AA19" s="99">
        <v>0</v>
      </c>
      <c r="AB19" s="99">
        <v>17700262000</v>
      </c>
      <c r="AC19" s="67">
        <f t="shared" si="9"/>
        <v>2.6061883952103457</v>
      </c>
      <c r="AD19" s="99">
        <v>122302902.34999999</v>
      </c>
      <c r="AE19" s="89">
        <f t="shared" si="4"/>
        <v>0.69096662156752253</v>
      </c>
      <c r="AF19" s="100">
        <f t="shared" si="10"/>
        <v>17577959097.650002</v>
      </c>
    </row>
    <row r="20" spans="1:32" x14ac:dyDescent="0.2">
      <c r="A20" s="113" t="s">
        <v>307</v>
      </c>
      <c r="B20" s="111"/>
      <c r="C20" s="99"/>
      <c r="D20" s="99"/>
      <c r="E20" s="67">
        <f t="shared" si="5"/>
        <v>0</v>
      </c>
      <c r="F20" s="99"/>
      <c r="G20" s="116">
        <f t="shared" si="0"/>
        <v>0</v>
      </c>
      <c r="H20" s="111">
        <v>300000000</v>
      </c>
      <c r="I20" s="99">
        <v>0</v>
      </c>
      <c r="J20" s="99">
        <v>300000000</v>
      </c>
      <c r="K20" s="67">
        <f t="shared" si="6"/>
        <v>9.9515492240113641</v>
      </c>
      <c r="L20" s="99">
        <v>192135925.86000001</v>
      </c>
      <c r="M20" s="116">
        <f t="shared" si="1"/>
        <v>64.045308620000014</v>
      </c>
      <c r="N20" s="111">
        <v>12036729000</v>
      </c>
      <c r="O20" s="99">
        <v>0</v>
      </c>
      <c r="P20" s="99">
        <v>12036729000</v>
      </c>
      <c r="Q20" s="67">
        <f t="shared" si="7"/>
        <v>1.7930607513951442</v>
      </c>
      <c r="R20" s="99">
        <v>0</v>
      </c>
      <c r="S20" s="116">
        <f t="shared" si="2"/>
        <v>0</v>
      </c>
      <c r="T20" s="111">
        <v>3552848000</v>
      </c>
      <c r="U20" s="99">
        <v>0</v>
      </c>
      <c r="V20" s="99">
        <v>3552848000</v>
      </c>
      <c r="W20" s="67">
        <f t="shared" si="8"/>
        <v>73.207971252948383</v>
      </c>
      <c r="X20" s="99">
        <v>0</v>
      </c>
      <c r="Y20" s="116">
        <f t="shared" si="3"/>
        <v>0</v>
      </c>
      <c r="Z20" s="111">
        <v>15889577000</v>
      </c>
      <c r="AA20" s="99">
        <v>0</v>
      </c>
      <c r="AB20" s="99">
        <v>15889577000</v>
      </c>
      <c r="AC20" s="67">
        <f t="shared" si="9"/>
        <v>2.339582949800473</v>
      </c>
      <c r="AD20" s="99">
        <v>192135925.86000001</v>
      </c>
      <c r="AE20" s="89">
        <f t="shared" si="4"/>
        <v>1.2091947183993634</v>
      </c>
      <c r="AF20" s="100">
        <f t="shared" si="10"/>
        <v>15697441074.139999</v>
      </c>
    </row>
    <row r="21" spans="1:32" x14ac:dyDescent="0.2">
      <c r="A21" s="113" t="s">
        <v>308</v>
      </c>
      <c r="B21" s="111"/>
      <c r="C21" s="99"/>
      <c r="D21" s="99"/>
      <c r="E21" s="67">
        <f t="shared" si="5"/>
        <v>0</v>
      </c>
      <c r="F21" s="99"/>
      <c r="G21" s="116">
        <f t="shared" si="0"/>
        <v>0</v>
      </c>
      <c r="H21" s="111">
        <v>348338000</v>
      </c>
      <c r="I21" s="99">
        <v>0</v>
      </c>
      <c r="J21" s="99">
        <v>348338000</v>
      </c>
      <c r="K21" s="67">
        <f t="shared" si="6"/>
        <v>11.555009178645568</v>
      </c>
      <c r="L21" s="99">
        <v>43322494.689999998</v>
      </c>
      <c r="M21" s="116">
        <f t="shared" si="1"/>
        <v>12.43691319637823</v>
      </c>
      <c r="N21" s="111">
        <v>36253412000</v>
      </c>
      <c r="O21" s="99">
        <v>0</v>
      </c>
      <c r="P21" s="99">
        <v>36253412000</v>
      </c>
      <c r="Q21" s="67">
        <f t="shared" si="7"/>
        <v>5.4005178783503176</v>
      </c>
      <c r="R21" s="99">
        <v>0</v>
      </c>
      <c r="S21" s="116">
        <f t="shared" si="2"/>
        <v>0</v>
      </c>
      <c r="T21" s="111">
        <v>0</v>
      </c>
      <c r="U21" s="99">
        <v>0</v>
      </c>
      <c r="V21" s="99">
        <v>0</v>
      </c>
      <c r="W21" s="67">
        <f t="shared" si="8"/>
        <v>0</v>
      </c>
      <c r="X21" s="99">
        <v>3541530.81</v>
      </c>
      <c r="Y21" s="116">
        <f t="shared" si="3"/>
        <v>0</v>
      </c>
      <c r="Z21" s="111">
        <v>36601750000</v>
      </c>
      <c r="AA21" s="99">
        <v>0</v>
      </c>
      <c r="AB21" s="99">
        <v>36601750000</v>
      </c>
      <c r="AC21" s="67">
        <f t="shared" si="9"/>
        <v>5.3892454300614467</v>
      </c>
      <c r="AD21" s="99">
        <v>46864025.5</v>
      </c>
      <c r="AE21" s="89">
        <f t="shared" si="4"/>
        <v>0.12803766349969606</v>
      </c>
      <c r="AF21" s="100">
        <f t="shared" si="10"/>
        <v>36554885974.5</v>
      </c>
    </row>
    <row r="22" spans="1:32" x14ac:dyDescent="0.2">
      <c r="A22" s="113" t="s">
        <v>309</v>
      </c>
      <c r="B22" s="111"/>
      <c r="C22" s="99"/>
      <c r="D22" s="99"/>
      <c r="E22" s="67">
        <f t="shared" si="5"/>
        <v>0</v>
      </c>
      <c r="F22" s="99"/>
      <c r="G22" s="116">
        <f t="shared" si="0"/>
        <v>0</v>
      </c>
      <c r="H22" s="111">
        <v>34998000</v>
      </c>
      <c r="I22" s="99">
        <v>0</v>
      </c>
      <c r="J22" s="99">
        <v>34998000</v>
      </c>
      <c r="K22" s="67">
        <f t="shared" si="6"/>
        <v>1.1609477324731656</v>
      </c>
      <c r="L22" s="99">
        <v>11857325</v>
      </c>
      <c r="M22" s="116">
        <f t="shared" si="1"/>
        <v>33.880007428995945</v>
      </c>
      <c r="N22" s="111">
        <v>14777049000</v>
      </c>
      <c r="O22" s="99">
        <v>0</v>
      </c>
      <c r="P22" s="99">
        <v>14777049000</v>
      </c>
      <c r="Q22" s="67">
        <f t="shared" si="7"/>
        <v>2.2012746638511898</v>
      </c>
      <c r="R22" s="99">
        <v>0</v>
      </c>
      <c r="S22" s="116">
        <f t="shared" si="2"/>
        <v>0</v>
      </c>
      <c r="T22" s="111">
        <v>4481000</v>
      </c>
      <c r="U22" s="99">
        <v>0</v>
      </c>
      <c r="V22" s="99">
        <v>4481000</v>
      </c>
      <c r="W22" s="67">
        <f t="shared" si="8"/>
        <v>9.2332945058291746E-2</v>
      </c>
      <c r="X22" s="99">
        <v>25043.43</v>
      </c>
      <c r="Y22" s="116">
        <f t="shared" si="3"/>
        <v>0.55888038384289229</v>
      </c>
      <c r="Z22" s="111">
        <v>14816528000</v>
      </c>
      <c r="AA22" s="99">
        <v>0</v>
      </c>
      <c r="AB22" s="99">
        <v>14816528000</v>
      </c>
      <c r="AC22" s="67">
        <f t="shared" si="9"/>
        <v>2.1815871048072148</v>
      </c>
      <c r="AD22" s="99">
        <v>11882368.43</v>
      </c>
      <c r="AE22" s="89">
        <f t="shared" si="4"/>
        <v>8.0196712954613919E-2</v>
      </c>
      <c r="AF22" s="100">
        <f t="shared" si="10"/>
        <v>14804645631.57</v>
      </c>
    </row>
    <row r="23" spans="1:32" x14ac:dyDescent="0.2">
      <c r="A23" s="113" t="s">
        <v>310</v>
      </c>
      <c r="B23" s="111"/>
      <c r="C23" s="99"/>
      <c r="D23" s="99"/>
      <c r="E23" s="67">
        <f t="shared" si="5"/>
        <v>0</v>
      </c>
      <c r="F23" s="99"/>
      <c r="G23" s="116">
        <f t="shared" si="0"/>
        <v>0</v>
      </c>
      <c r="H23" s="111">
        <v>231500000</v>
      </c>
      <c r="I23" s="99">
        <v>0</v>
      </c>
      <c r="J23" s="99">
        <v>231500000</v>
      </c>
      <c r="K23" s="67">
        <f t="shared" si="6"/>
        <v>7.6792788178621025</v>
      </c>
      <c r="L23" s="99">
        <v>50017386.799999997</v>
      </c>
      <c r="M23" s="116">
        <f t="shared" si="1"/>
        <v>21.605782634989197</v>
      </c>
      <c r="N23" s="111">
        <v>18637846000</v>
      </c>
      <c r="O23" s="99">
        <v>0</v>
      </c>
      <c r="P23" s="99">
        <v>18637846000</v>
      </c>
      <c r="Q23" s="67">
        <f t="shared" si="7"/>
        <v>2.7764013091220203</v>
      </c>
      <c r="R23" s="99">
        <v>0</v>
      </c>
      <c r="S23" s="116">
        <f t="shared" si="2"/>
        <v>0</v>
      </c>
      <c r="T23" s="111">
        <v>142000000</v>
      </c>
      <c r="U23" s="99">
        <v>0</v>
      </c>
      <c r="V23" s="99">
        <v>142000000</v>
      </c>
      <c r="W23" s="67">
        <f t="shared" si="8"/>
        <v>2.9259714791960336</v>
      </c>
      <c r="X23" s="99">
        <v>10898066.279999999</v>
      </c>
      <c r="Y23" s="116">
        <f t="shared" si="3"/>
        <v>7.6746945633802817</v>
      </c>
      <c r="Z23" s="111">
        <v>19011346000</v>
      </c>
      <c r="AA23" s="99">
        <v>0</v>
      </c>
      <c r="AB23" s="99">
        <v>19011346000</v>
      </c>
      <c r="AC23" s="67">
        <f t="shared" si="9"/>
        <v>2.799232538056704</v>
      </c>
      <c r="AD23" s="99">
        <v>60915453.079999998</v>
      </c>
      <c r="AE23" s="89">
        <f t="shared" si="4"/>
        <v>0.32041630866115423</v>
      </c>
      <c r="AF23" s="100">
        <f t="shared" si="10"/>
        <v>18950430546.919998</v>
      </c>
    </row>
    <row r="24" spans="1:32" x14ac:dyDescent="0.2">
      <c r="A24" s="113" t="s">
        <v>311</v>
      </c>
      <c r="B24" s="111"/>
      <c r="C24" s="99"/>
      <c r="D24" s="99"/>
      <c r="E24" s="67">
        <f t="shared" si="5"/>
        <v>0</v>
      </c>
      <c r="F24" s="99"/>
      <c r="G24" s="116">
        <f t="shared" si="0"/>
        <v>0</v>
      </c>
      <c r="H24" s="111">
        <v>152500000</v>
      </c>
      <c r="I24" s="99">
        <v>0</v>
      </c>
      <c r="J24" s="99">
        <v>152500000</v>
      </c>
      <c r="K24" s="67">
        <f t="shared" si="6"/>
        <v>5.0587041888724436</v>
      </c>
      <c r="L24" s="99">
        <v>11171399.15</v>
      </c>
      <c r="M24" s="116">
        <f t="shared" si="1"/>
        <v>7.3255076393442629</v>
      </c>
      <c r="N24" s="111">
        <v>13180738000</v>
      </c>
      <c r="O24" s="99">
        <v>0</v>
      </c>
      <c r="P24" s="99">
        <v>13180738000</v>
      </c>
      <c r="Q24" s="67">
        <f t="shared" si="7"/>
        <v>1.9634789469981861</v>
      </c>
      <c r="R24" s="99">
        <v>0</v>
      </c>
      <c r="S24" s="116">
        <f t="shared" si="2"/>
        <v>0</v>
      </c>
      <c r="T24" s="111">
        <v>7000000</v>
      </c>
      <c r="U24" s="99">
        <v>0</v>
      </c>
      <c r="V24" s="99">
        <v>7000000</v>
      </c>
      <c r="W24" s="67">
        <f t="shared" si="8"/>
        <v>0.1442380306645932</v>
      </c>
      <c r="X24" s="99">
        <v>5168395.71</v>
      </c>
      <c r="Y24" s="116">
        <f t="shared" si="3"/>
        <v>73.834224428571432</v>
      </c>
      <c r="Z24" s="111">
        <v>13340238000</v>
      </c>
      <c r="AA24" s="99">
        <v>0</v>
      </c>
      <c r="AB24" s="99">
        <v>13340238000</v>
      </c>
      <c r="AC24" s="67">
        <f t="shared" si="9"/>
        <v>1.9642180135494083</v>
      </c>
      <c r="AD24" s="99">
        <v>16339794.859999999</v>
      </c>
      <c r="AE24" s="89">
        <f t="shared" si="4"/>
        <v>0.12248503257588057</v>
      </c>
      <c r="AF24" s="100">
        <f t="shared" si="10"/>
        <v>13323898205.139999</v>
      </c>
    </row>
    <row r="25" spans="1:32" x14ac:dyDescent="0.2">
      <c r="A25" s="113" t="s">
        <v>312</v>
      </c>
      <c r="B25" s="111"/>
      <c r="C25" s="99"/>
      <c r="D25" s="99"/>
      <c r="E25" s="67">
        <f t="shared" si="5"/>
        <v>0</v>
      </c>
      <c r="F25" s="99"/>
      <c r="G25" s="116">
        <f t="shared" si="0"/>
        <v>0</v>
      </c>
      <c r="H25" s="111">
        <v>146200000</v>
      </c>
      <c r="I25" s="99">
        <v>0</v>
      </c>
      <c r="J25" s="99">
        <v>146200000</v>
      </c>
      <c r="K25" s="67">
        <f t="shared" si="6"/>
        <v>4.8497216551682047</v>
      </c>
      <c r="L25" s="99">
        <v>26239801.449999999</v>
      </c>
      <c r="M25" s="116">
        <f t="shared" si="1"/>
        <v>17.947880608755128</v>
      </c>
      <c r="N25" s="111">
        <v>36943830000</v>
      </c>
      <c r="O25" s="99">
        <v>0</v>
      </c>
      <c r="P25" s="99">
        <v>36943830000</v>
      </c>
      <c r="Q25" s="67">
        <f t="shared" si="7"/>
        <v>5.5033665358100583</v>
      </c>
      <c r="R25" s="99">
        <v>0</v>
      </c>
      <c r="S25" s="116">
        <f t="shared" si="2"/>
        <v>0</v>
      </c>
      <c r="T25" s="111">
        <v>108000000</v>
      </c>
      <c r="U25" s="99">
        <v>0</v>
      </c>
      <c r="V25" s="99">
        <v>108000000</v>
      </c>
      <c r="W25" s="67">
        <f t="shared" si="8"/>
        <v>2.2253867588251524</v>
      </c>
      <c r="X25" s="99">
        <v>37297999.240000002</v>
      </c>
      <c r="Y25" s="116">
        <f t="shared" si="3"/>
        <v>34.535184481481487</v>
      </c>
      <c r="Z25" s="111">
        <v>37198030000</v>
      </c>
      <c r="AA25" s="99">
        <v>0</v>
      </c>
      <c r="AB25" s="99">
        <v>37198030000</v>
      </c>
      <c r="AC25" s="67">
        <f t="shared" si="9"/>
        <v>5.4770417585166991</v>
      </c>
      <c r="AD25" s="99">
        <v>63537800.689999998</v>
      </c>
      <c r="AE25" s="89">
        <f t="shared" si="4"/>
        <v>0.17080958505060617</v>
      </c>
      <c r="AF25" s="100">
        <f t="shared" si="10"/>
        <v>37134492199.309998</v>
      </c>
    </row>
    <row r="26" spans="1:32" x14ac:dyDescent="0.2">
      <c r="A26" s="113" t="s">
        <v>313</v>
      </c>
      <c r="B26" s="111"/>
      <c r="C26" s="99"/>
      <c r="D26" s="99"/>
      <c r="E26" s="67">
        <f t="shared" si="5"/>
        <v>0</v>
      </c>
      <c r="F26" s="99"/>
      <c r="G26" s="116">
        <f t="shared" si="0"/>
        <v>0</v>
      </c>
      <c r="H26" s="111">
        <v>98000000</v>
      </c>
      <c r="I26" s="99">
        <v>0</v>
      </c>
      <c r="J26" s="99">
        <v>98000000</v>
      </c>
      <c r="K26" s="67">
        <f t="shared" si="6"/>
        <v>3.2508394131770451</v>
      </c>
      <c r="L26" s="99">
        <v>30474638.059999999</v>
      </c>
      <c r="M26" s="116">
        <f t="shared" si="1"/>
        <v>31.09656944897959</v>
      </c>
      <c r="N26" s="111">
        <v>106548292000</v>
      </c>
      <c r="O26" s="99">
        <v>0</v>
      </c>
      <c r="P26" s="99">
        <v>106548292000</v>
      </c>
      <c r="Q26" s="67">
        <f t="shared" si="7"/>
        <v>15.872049666764887</v>
      </c>
      <c r="R26" s="99">
        <v>0</v>
      </c>
      <c r="S26" s="116">
        <f t="shared" si="2"/>
        <v>0</v>
      </c>
      <c r="T26" s="111">
        <v>360000000</v>
      </c>
      <c r="U26" s="99">
        <v>0</v>
      </c>
      <c r="V26" s="99">
        <v>360000000</v>
      </c>
      <c r="W26" s="67">
        <f t="shared" si="8"/>
        <v>7.4179558627505084</v>
      </c>
      <c r="X26" s="99">
        <v>35992015.439999998</v>
      </c>
      <c r="Y26" s="116">
        <f t="shared" si="3"/>
        <v>9.9977820666666659</v>
      </c>
      <c r="Z26" s="111">
        <v>107006292000</v>
      </c>
      <c r="AA26" s="99">
        <v>0</v>
      </c>
      <c r="AB26" s="99">
        <v>107006292000</v>
      </c>
      <c r="AC26" s="67">
        <f t="shared" si="9"/>
        <v>15.755617426730161</v>
      </c>
      <c r="AD26" s="99">
        <v>66466653.5</v>
      </c>
      <c r="AE26" s="89">
        <f t="shared" si="4"/>
        <v>6.2114715179552249E-2</v>
      </c>
      <c r="AF26" s="100">
        <f t="shared" si="10"/>
        <v>106939825346.5</v>
      </c>
    </row>
    <row r="27" spans="1:32" x14ac:dyDescent="0.2">
      <c r="A27" s="113" t="s">
        <v>314</v>
      </c>
      <c r="B27" s="111"/>
      <c r="C27" s="99"/>
      <c r="D27" s="99"/>
      <c r="E27" s="67">
        <f t="shared" si="5"/>
        <v>0</v>
      </c>
      <c r="F27" s="99"/>
      <c r="G27" s="116">
        <f t="shared" si="0"/>
        <v>0</v>
      </c>
      <c r="H27" s="111">
        <v>0</v>
      </c>
      <c r="I27" s="99">
        <v>0</v>
      </c>
      <c r="J27" s="99">
        <v>0</v>
      </c>
      <c r="K27" s="67">
        <f t="shared" si="6"/>
        <v>0</v>
      </c>
      <c r="L27" s="99">
        <v>145371962.03999999</v>
      </c>
      <c r="M27" s="116">
        <f t="shared" si="1"/>
        <v>0</v>
      </c>
      <c r="N27" s="111">
        <v>17138853000</v>
      </c>
      <c r="O27" s="99">
        <v>0</v>
      </c>
      <c r="P27" s="99">
        <v>17138853000</v>
      </c>
      <c r="Q27" s="67">
        <f t="shared" si="7"/>
        <v>2.5531026442674687</v>
      </c>
      <c r="R27" s="99">
        <v>0</v>
      </c>
      <c r="S27" s="116">
        <f t="shared" si="2"/>
        <v>0</v>
      </c>
      <c r="T27" s="111">
        <v>0</v>
      </c>
      <c r="U27" s="99">
        <v>0</v>
      </c>
      <c r="V27" s="99">
        <v>0</v>
      </c>
      <c r="W27" s="67">
        <f t="shared" si="8"/>
        <v>0</v>
      </c>
      <c r="X27" s="99">
        <v>162169410.08000001</v>
      </c>
      <c r="Y27" s="116">
        <f t="shared" si="3"/>
        <v>0</v>
      </c>
      <c r="Z27" s="111">
        <v>17138853000</v>
      </c>
      <c r="AA27" s="99">
        <v>0</v>
      </c>
      <c r="AB27" s="99">
        <v>17138853000</v>
      </c>
      <c r="AC27" s="67">
        <f t="shared" si="9"/>
        <v>2.5235264763773566</v>
      </c>
      <c r="AD27" s="99">
        <v>307541372.12</v>
      </c>
      <c r="AE27" s="89">
        <f t="shared" si="4"/>
        <v>1.7944104667914476</v>
      </c>
      <c r="AF27" s="100">
        <f t="shared" si="10"/>
        <v>16831311627.879999</v>
      </c>
    </row>
    <row r="28" spans="1:32" s="98" customFormat="1" ht="13.5" thickBot="1" x14ac:dyDescent="0.25">
      <c r="A28" s="114" t="s">
        <v>284</v>
      </c>
      <c r="B28" s="112"/>
      <c r="C28" s="101"/>
      <c r="D28" s="101"/>
      <c r="E28" s="95">
        <f t="shared" si="5"/>
        <v>0</v>
      </c>
      <c r="F28" s="101"/>
      <c r="G28" s="117">
        <f t="shared" si="0"/>
        <v>0</v>
      </c>
      <c r="H28" s="112">
        <v>3014606000</v>
      </c>
      <c r="I28" s="101">
        <v>0</v>
      </c>
      <c r="J28" s="101">
        <v>3014606000</v>
      </c>
      <c r="K28" s="95">
        <f t="shared" si="6"/>
        <v>100</v>
      </c>
      <c r="L28" s="101">
        <v>889995916.83999979</v>
      </c>
      <c r="M28" s="117">
        <f t="shared" si="1"/>
        <v>29.522793918674605</v>
      </c>
      <c r="N28" s="112">
        <v>671295102000</v>
      </c>
      <c r="O28" s="101">
        <v>0</v>
      </c>
      <c r="P28" s="101">
        <v>671295102000</v>
      </c>
      <c r="Q28" s="95">
        <f t="shared" si="7"/>
        <v>100</v>
      </c>
      <c r="R28" s="101">
        <v>0</v>
      </c>
      <c r="S28" s="117">
        <f t="shared" si="2"/>
        <v>0</v>
      </c>
      <c r="T28" s="112">
        <v>4853089000</v>
      </c>
      <c r="U28" s="101">
        <v>0</v>
      </c>
      <c r="V28" s="101">
        <v>4853089000</v>
      </c>
      <c r="W28" s="95">
        <f t="shared" si="8"/>
        <v>100</v>
      </c>
      <c r="X28" s="101">
        <v>880376010.10000002</v>
      </c>
      <c r="Y28" s="117">
        <f t="shared" si="3"/>
        <v>18.140528848739432</v>
      </c>
      <c r="Z28" s="112">
        <v>679162797000</v>
      </c>
      <c r="AA28" s="101">
        <v>0</v>
      </c>
      <c r="AB28" s="101">
        <v>679162797000</v>
      </c>
      <c r="AC28" s="95">
        <f t="shared" si="9"/>
        <v>100</v>
      </c>
      <c r="AD28" s="101">
        <v>1770371926.9400001</v>
      </c>
      <c r="AE28" s="96">
        <f t="shared" si="4"/>
        <v>0.26066974439119639</v>
      </c>
      <c r="AF28" s="102">
        <f t="shared" si="10"/>
        <v>677392425073.06006</v>
      </c>
    </row>
  </sheetData>
  <mergeCells count="21">
    <mergeCell ref="A5:A7"/>
    <mergeCell ref="Z6:AC6"/>
    <mergeCell ref="H5:M5"/>
    <mergeCell ref="N5:S5"/>
    <mergeCell ref="T5:Y5"/>
    <mergeCell ref="L6:M6"/>
    <mergeCell ref="H6:K6"/>
    <mergeCell ref="N6:Q6"/>
    <mergeCell ref="R6:S6"/>
    <mergeCell ref="T6:W6"/>
    <mergeCell ref="X6:Y6"/>
    <mergeCell ref="AD6:AF6"/>
    <mergeCell ref="Z5:AF5"/>
    <mergeCell ref="B5:G5"/>
    <mergeCell ref="B6:E6"/>
    <mergeCell ref="F6:G6"/>
    <mergeCell ref="B1:AF1"/>
    <mergeCell ref="B3:AF3"/>
    <mergeCell ref="B2:AF2"/>
    <mergeCell ref="A1:A2"/>
    <mergeCell ref="A3:A4"/>
  </mergeCells>
  <pageMargins left="0.7" right="0.7" top="0.75" bottom="0.75" header="0.3" footer="0.3"/>
  <pageSetup orientation="portrait" horizontalDpi="4294967295" verticalDpi="4294967295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1"/>
  <sheetViews>
    <sheetView showGridLines="0" workbookViewId="0">
      <selection activeCell="D23" sqref="D23"/>
    </sheetView>
  </sheetViews>
  <sheetFormatPr baseColWidth="10" defaultRowHeight="12.75" x14ac:dyDescent="0.2"/>
  <cols>
    <col min="1" max="2" width="45.7109375" style="1" bestFit="1" customWidth="1"/>
    <col min="3" max="3" width="42.85546875" style="1" bestFit="1" customWidth="1"/>
    <col min="4" max="4" width="38.85546875" style="1" bestFit="1" customWidth="1"/>
    <col min="5" max="5" width="18.28515625" style="1" bestFit="1" customWidth="1"/>
    <col min="6" max="6" width="23" style="1" hidden="1" customWidth="1"/>
    <col min="7" max="7" width="21.7109375" style="1" bestFit="1" customWidth="1"/>
    <col min="8" max="8" width="19.28515625" style="1" bestFit="1" customWidth="1"/>
    <col min="9" max="9" width="19.140625" style="1" hidden="1" customWidth="1"/>
    <col min="10" max="10" width="15.5703125" style="1" bestFit="1" customWidth="1"/>
    <col min="11" max="11" width="25.5703125" style="1" bestFit="1" customWidth="1"/>
    <col min="12" max="12" width="25.5703125" style="1" customWidth="1"/>
    <col min="13" max="13" width="21.28515625" style="1" bestFit="1" customWidth="1"/>
    <col min="14" max="14" width="32.28515625" style="1" bestFit="1" customWidth="1"/>
    <col min="15" max="15" width="39.42578125" style="1" bestFit="1" customWidth="1"/>
    <col min="16" max="16384" width="11.42578125" style="1"/>
  </cols>
  <sheetData>
    <row r="1" spans="1:21" ht="31.5" customHeight="1" x14ac:dyDescent="0.2">
      <c r="A1" s="24" t="s">
        <v>167</v>
      </c>
      <c r="B1" s="25" t="s">
        <v>1</v>
      </c>
      <c r="C1" s="26" t="s">
        <v>168</v>
      </c>
    </row>
    <row r="2" spans="1:21" ht="15" customHeight="1" x14ac:dyDescent="0.2">
      <c r="A2" s="27" t="s">
        <v>169</v>
      </c>
      <c r="B2" s="28"/>
      <c r="C2" s="26"/>
    </row>
    <row r="3" spans="1:21" x14ac:dyDescent="0.2">
      <c r="A3" s="1">
        <f>COUNTA(A11:A28)+11</f>
        <v>28</v>
      </c>
      <c r="B3" s="29"/>
    </row>
    <row r="4" spans="1:21" x14ac:dyDescent="0.2">
      <c r="A4" s="30" t="s">
        <v>170</v>
      </c>
      <c r="B4" s="31"/>
      <c r="C4" s="30"/>
    </row>
    <row r="5" spans="1:21" x14ac:dyDescent="0.2">
      <c r="A5" s="32"/>
      <c r="B5" s="32"/>
      <c r="C5" s="33" t="s">
        <v>5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21" x14ac:dyDescent="0.2">
      <c r="A6" s="35" t="s">
        <v>239</v>
      </c>
      <c r="B6" s="36"/>
      <c r="C6" s="35">
        <v>2</v>
      </c>
      <c r="F6" s="1">
        <v>2</v>
      </c>
    </row>
    <row r="7" spans="1:21" x14ac:dyDescent="0.2">
      <c r="A7" s="35" t="s">
        <v>252</v>
      </c>
      <c r="B7" s="35" t="s">
        <v>241</v>
      </c>
      <c r="C7" s="1" t="str">
        <f>MID(A8,FIND(" ",A8,15)+1,FIND(":",A8,FIND(" ",A8,15))-FIND(" ",A8,15)-1)</f>
        <v>CB-0101</v>
      </c>
      <c r="D7" s="1" t="str">
        <f>MID(B8,23,2)</f>
        <v>03</v>
      </c>
      <c r="E7" s="27" t="s">
        <v>169</v>
      </c>
      <c r="F7" s="27" t="s">
        <v>6</v>
      </c>
      <c r="G7" s="1" t="str">
        <f>MID(A8,FIND(" ",A8,14)+1,7)</f>
        <v>CB-0101</v>
      </c>
      <c r="H7" s="1" t="s">
        <v>7</v>
      </c>
    </row>
    <row r="8" spans="1:21" ht="25.5" x14ac:dyDescent="0.2">
      <c r="A8" s="35" t="s">
        <v>242</v>
      </c>
      <c r="B8" s="35" t="s">
        <v>243</v>
      </c>
      <c r="D8" s="1" t="str">
        <f>MID(A7,7,150)</f>
        <v>DL PUENTE ARANDA.</v>
      </c>
      <c r="E8" s="1" t="s">
        <v>7</v>
      </c>
    </row>
    <row r="9" spans="1:21" x14ac:dyDescent="0.2">
      <c r="A9" s="35" t="s">
        <v>253</v>
      </c>
      <c r="B9" s="35" t="s">
        <v>245</v>
      </c>
    </row>
    <row r="10" spans="1:21" x14ac:dyDescent="0.2">
      <c r="A10" s="30"/>
      <c r="B10" s="31"/>
      <c r="C10" s="30"/>
    </row>
    <row r="11" spans="1:21" ht="13.5" thickBot="1" x14ac:dyDescent="0.25">
      <c r="A11" s="37"/>
      <c r="B11" s="38"/>
      <c r="C11" s="37"/>
    </row>
    <row r="12" spans="1:21" ht="25.5" x14ac:dyDescent="0.2">
      <c r="A12" s="39" t="s">
        <v>8</v>
      </c>
      <c r="B12" s="40" t="s">
        <v>9</v>
      </c>
      <c r="C12" s="41" t="s">
        <v>10</v>
      </c>
      <c r="D12" s="42" t="s">
        <v>11</v>
      </c>
      <c r="E12" s="43" t="s">
        <v>12</v>
      </c>
      <c r="F12" s="42" t="s">
        <v>13</v>
      </c>
      <c r="G12" s="42" t="s">
        <v>14</v>
      </c>
      <c r="H12" s="42" t="s">
        <v>15</v>
      </c>
      <c r="I12" s="42" t="s">
        <v>16</v>
      </c>
      <c r="J12" s="43" t="s">
        <v>17</v>
      </c>
      <c r="K12" s="42" t="s">
        <v>18</v>
      </c>
      <c r="L12" s="42"/>
      <c r="M12" s="43" t="s">
        <v>19</v>
      </c>
      <c r="N12" s="42" t="s">
        <v>20</v>
      </c>
      <c r="O12" s="44" t="s">
        <v>21</v>
      </c>
      <c r="P12" s="1" t="s">
        <v>22</v>
      </c>
      <c r="Q12" s="1" t="s">
        <v>23</v>
      </c>
      <c r="R12" s="1" t="s">
        <v>24</v>
      </c>
      <c r="S12" s="1" t="s">
        <v>25</v>
      </c>
      <c r="T12" s="1" t="s">
        <v>26</v>
      </c>
    </row>
    <row r="13" spans="1:21" ht="25.5" x14ac:dyDescent="0.2">
      <c r="A13" s="45" t="s">
        <v>27</v>
      </c>
      <c r="B13" s="46"/>
      <c r="C13" s="47" t="s">
        <v>28</v>
      </c>
      <c r="D13" s="47" t="s">
        <v>29</v>
      </c>
      <c r="E13" s="47" t="s">
        <v>30</v>
      </c>
      <c r="F13" s="47" t="s">
        <v>31</v>
      </c>
      <c r="G13" s="47" t="s">
        <v>32</v>
      </c>
      <c r="H13" s="47" t="s">
        <v>33</v>
      </c>
      <c r="I13" s="47" t="s">
        <v>16</v>
      </c>
      <c r="J13" s="47" t="s">
        <v>17</v>
      </c>
      <c r="K13" s="47" t="s">
        <v>34</v>
      </c>
      <c r="L13" s="47"/>
      <c r="M13" s="47" t="s">
        <v>35</v>
      </c>
      <c r="N13" s="47" t="s">
        <v>20</v>
      </c>
      <c r="O13" s="48" t="s">
        <v>21</v>
      </c>
    </row>
    <row r="14" spans="1:21" x14ac:dyDescent="0.2">
      <c r="A14" s="49" t="s">
        <v>169</v>
      </c>
      <c r="B14" s="49" t="s">
        <v>36</v>
      </c>
      <c r="C14" s="50" t="s">
        <v>37</v>
      </c>
      <c r="D14" s="50" t="s">
        <v>38</v>
      </c>
      <c r="E14" s="62">
        <v>19011346000</v>
      </c>
      <c r="F14" s="62">
        <v>0</v>
      </c>
      <c r="G14" s="62">
        <v>0</v>
      </c>
      <c r="H14" s="62">
        <v>19011346000</v>
      </c>
      <c r="I14" s="62">
        <v>16541206.859999999</v>
      </c>
      <c r="J14" s="62">
        <v>60915453.079999998</v>
      </c>
      <c r="K14" s="51">
        <v>0.32</v>
      </c>
      <c r="L14" s="51"/>
      <c r="M14" s="51">
        <v>18950430546.919998</v>
      </c>
      <c r="N14" s="51">
        <v>0</v>
      </c>
      <c r="O14" s="52">
        <v>60915453.079999998</v>
      </c>
      <c r="P14" s="1" t="s">
        <v>171</v>
      </c>
      <c r="Q14" s="53">
        <f>(H14-J14-M14)+(E14+G14-H14)</f>
        <v>0</v>
      </c>
      <c r="R14" s="1">
        <v>1</v>
      </c>
      <c r="S14" s="1" t="str">
        <f>MID(P14,2,1)</f>
        <v>2</v>
      </c>
      <c r="T14" s="1" t="str">
        <f>MID(P14,3,2)</f>
        <v>FD</v>
      </c>
      <c r="U14" s="1" t="str">
        <f t="shared" ref="U14:U28" si="0">IF(MID(B14,2,1)="9","´9000000000000000000000",B14)</f>
        <v>´2000000000000000000000</v>
      </c>
    </row>
    <row r="15" spans="1:21" x14ac:dyDescent="0.2">
      <c r="A15" s="49" t="s">
        <v>169</v>
      </c>
      <c r="B15" s="49" t="s">
        <v>40</v>
      </c>
      <c r="C15" s="50" t="s">
        <v>41</v>
      </c>
      <c r="D15" s="50" t="s">
        <v>42</v>
      </c>
      <c r="E15" s="62">
        <v>231500000</v>
      </c>
      <c r="F15" s="62">
        <v>0</v>
      </c>
      <c r="G15" s="62">
        <v>0</v>
      </c>
      <c r="H15" s="62">
        <v>231500000</v>
      </c>
      <c r="I15" s="62">
        <v>12251222.800000001</v>
      </c>
      <c r="J15" s="62">
        <v>50017386.799999997</v>
      </c>
      <c r="K15" s="51">
        <v>21.6</v>
      </c>
      <c r="L15" s="51"/>
      <c r="M15" s="51">
        <v>181482613.19999999</v>
      </c>
      <c r="N15" s="51">
        <v>0</v>
      </c>
      <c r="O15" s="52">
        <v>50017386.799999997</v>
      </c>
      <c r="P15" s="1" t="s">
        <v>171</v>
      </c>
      <c r="Q15" s="53">
        <f t="shared" ref="Q15:Q28" si="1">(H15-J15-M15)+(E15+G15-H15)</f>
        <v>0</v>
      </c>
      <c r="R15" s="1">
        <v>2</v>
      </c>
      <c r="S15" s="1" t="str">
        <f t="shared" ref="S15:S28" si="2">MID(P15,2,1)</f>
        <v>2</v>
      </c>
      <c r="T15" s="1" t="str">
        <f t="shared" ref="T15:T28" si="3">MID(P15,3,2)</f>
        <v>FD</v>
      </c>
      <c r="U15" s="1" t="str">
        <f t="shared" si="0"/>
        <v>´2100000000000000000000</v>
      </c>
    </row>
    <row r="16" spans="1:21" x14ac:dyDescent="0.2">
      <c r="A16" s="49" t="s">
        <v>169</v>
      </c>
      <c r="B16" s="49" t="s">
        <v>43</v>
      </c>
      <c r="C16" s="50" t="s">
        <v>44</v>
      </c>
      <c r="D16" s="50" t="s">
        <v>45</v>
      </c>
      <c r="E16" s="62">
        <v>231500000</v>
      </c>
      <c r="F16" s="62">
        <v>0</v>
      </c>
      <c r="G16" s="62">
        <v>0</v>
      </c>
      <c r="H16" s="62">
        <v>231500000</v>
      </c>
      <c r="I16" s="62">
        <v>12251222.800000001</v>
      </c>
      <c r="J16" s="62">
        <v>50017386.799999997</v>
      </c>
      <c r="K16" s="51">
        <v>21.6</v>
      </c>
      <c r="L16" s="51"/>
      <c r="M16" s="51">
        <v>181482613.19999999</v>
      </c>
      <c r="N16" s="51">
        <v>0</v>
      </c>
      <c r="O16" s="52">
        <v>50017386.799999997</v>
      </c>
      <c r="P16" s="1" t="s">
        <v>171</v>
      </c>
      <c r="Q16" s="53">
        <f t="shared" si="1"/>
        <v>0</v>
      </c>
      <c r="R16" s="1">
        <v>3</v>
      </c>
      <c r="S16" s="1" t="str">
        <f t="shared" si="2"/>
        <v>2</v>
      </c>
      <c r="T16" s="1" t="str">
        <f t="shared" si="3"/>
        <v>FD</v>
      </c>
      <c r="U16" s="1" t="str">
        <f t="shared" si="0"/>
        <v>´2120000000000000000000</v>
      </c>
    </row>
    <row r="17" spans="1:21" x14ac:dyDescent="0.2">
      <c r="A17" s="49" t="s">
        <v>169</v>
      </c>
      <c r="B17" s="49" t="s">
        <v>46</v>
      </c>
      <c r="C17" s="50" t="s">
        <v>47</v>
      </c>
      <c r="D17" s="50" t="s">
        <v>48</v>
      </c>
      <c r="E17" s="62">
        <v>230000000</v>
      </c>
      <c r="F17" s="62">
        <v>0</v>
      </c>
      <c r="G17" s="62">
        <v>0</v>
      </c>
      <c r="H17" s="62">
        <v>230000000</v>
      </c>
      <c r="I17" s="62">
        <v>12239096.800000001</v>
      </c>
      <c r="J17" s="62">
        <v>49929752.799999997</v>
      </c>
      <c r="K17" s="51">
        <v>21.7</v>
      </c>
      <c r="L17" s="51"/>
      <c r="M17" s="51">
        <v>180070247.19999999</v>
      </c>
      <c r="N17" s="51">
        <v>0</v>
      </c>
      <c r="O17" s="52">
        <v>49929752.799999997</v>
      </c>
      <c r="P17" s="1" t="s">
        <v>171</v>
      </c>
      <c r="Q17" s="53">
        <f t="shared" si="1"/>
        <v>0</v>
      </c>
      <c r="R17" s="1">
        <v>5</v>
      </c>
      <c r="S17" s="1" t="str">
        <f t="shared" si="2"/>
        <v>2</v>
      </c>
      <c r="T17" s="1" t="str">
        <f t="shared" si="3"/>
        <v>FD</v>
      </c>
      <c r="U17" s="1" t="str">
        <f t="shared" si="0"/>
        <v>´2120300000000000000000</v>
      </c>
    </row>
    <row r="18" spans="1:21" x14ac:dyDescent="0.2">
      <c r="A18" s="49" t="s">
        <v>169</v>
      </c>
      <c r="B18" s="49" t="s">
        <v>55</v>
      </c>
      <c r="C18" s="50" t="s">
        <v>56</v>
      </c>
      <c r="D18" s="50" t="s">
        <v>57</v>
      </c>
      <c r="E18" s="62">
        <v>1500000</v>
      </c>
      <c r="F18" s="62">
        <v>0</v>
      </c>
      <c r="G18" s="62">
        <v>0</v>
      </c>
      <c r="H18" s="62">
        <v>1500000</v>
      </c>
      <c r="I18" s="62">
        <v>12126</v>
      </c>
      <c r="J18" s="62">
        <v>87634</v>
      </c>
      <c r="K18" s="51">
        <v>5.84</v>
      </c>
      <c r="L18" s="51"/>
      <c r="M18" s="51">
        <v>1412366</v>
      </c>
      <c r="N18" s="51">
        <v>0</v>
      </c>
      <c r="O18" s="52">
        <v>87634</v>
      </c>
      <c r="P18" s="1" t="s">
        <v>171</v>
      </c>
      <c r="Q18" s="53">
        <f t="shared" si="1"/>
        <v>0</v>
      </c>
      <c r="R18" s="1">
        <v>5</v>
      </c>
      <c r="S18" s="1" t="str">
        <f t="shared" si="2"/>
        <v>2</v>
      </c>
      <c r="T18" s="1" t="str">
        <f t="shared" si="3"/>
        <v>FD</v>
      </c>
      <c r="U18" s="1" t="str">
        <f t="shared" si="0"/>
        <v>´2129900000000000000000</v>
      </c>
    </row>
    <row r="19" spans="1:21" x14ac:dyDescent="0.2">
      <c r="A19" s="49" t="s">
        <v>169</v>
      </c>
      <c r="B19" s="49" t="s">
        <v>58</v>
      </c>
      <c r="C19" s="50" t="s">
        <v>59</v>
      </c>
      <c r="D19" s="50" t="s">
        <v>60</v>
      </c>
      <c r="E19" s="62">
        <v>18637846000</v>
      </c>
      <c r="F19" s="62">
        <v>0</v>
      </c>
      <c r="G19" s="62">
        <v>0</v>
      </c>
      <c r="H19" s="62">
        <v>18637846000</v>
      </c>
      <c r="I19" s="62">
        <v>0</v>
      </c>
      <c r="J19" s="62">
        <v>0</v>
      </c>
      <c r="K19" s="51">
        <v>0</v>
      </c>
      <c r="L19" s="51"/>
      <c r="M19" s="51">
        <v>18637846000</v>
      </c>
      <c r="N19" s="51">
        <v>0</v>
      </c>
      <c r="O19" s="52">
        <v>0</v>
      </c>
      <c r="P19" s="1" t="s">
        <v>171</v>
      </c>
      <c r="Q19" s="53">
        <f t="shared" si="1"/>
        <v>0</v>
      </c>
      <c r="R19" s="1">
        <v>2</v>
      </c>
      <c r="S19" s="1" t="str">
        <f t="shared" si="2"/>
        <v>2</v>
      </c>
      <c r="T19" s="1" t="str">
        <f t="shared" si="3"/>
        <v>FD</v>
      </c>
      <c r="U19" s="1" t="str">
        <f t="shared" si="0"/>
        <v>´2200000000000000000000</v>
      </c>
    </row>
    <row r="20" spans="1:21" x14ac:dyDescent="0.2">
      <c r="A20" s="49" t="s">
        <v>169</v>
      </c>
      <c r="B20" s="49" t="s">
        <v>61</v>
      </c>
      <c r="C20" s="50" t="s">
        <v>62</v>
      </c>
      <c r="D20" s="50" t="s">
        <v>63</v>
      </c>
      <c r="E20" s="62">
        <v>18637846000</v>
      </c>
      <c r="F20" s="62">
        <v>0</v>
      </c>
      <c r="G20" s="62">
        <v>0</v>
      </c>
      <c r="H20" s="62">
        <v>18637846000</v>
      </c>
      <c r="I20" s="62">
        <v>0</v>
      </c>
      <c r="J20" s="62">
        <v>0</v>
      </c>
      <c r="K20" s="51">
        <v>0</v>
      </c>
      <c r="L20" s="51"/>
      <c r="M20" s="51">
        <v>18637846000</v>
      </c>
      <c r="N20" s="51">
        <v>0</v>
      </c>
      <c r="O20" s="52">
        <v>0</v>
      </c>
      <c r="P20" s="1" t="s">
        <v>171</v>
      </c>
      <c r="Q20" s="53">
        <f t="shared" si="1"/>
        <v>0</v>
      </c>
      <c r="R20" s="1">
        <v>3</v>
      </c>
      <c r="S20" s="1" t="str">
        <f t="shared" si="2"/>
        <v>2</v>
      </c>
      <c r="T20" s="1" t="str">
        <f t="shared" si="3"/>
        <v>FD</v>
      </c>
      <c r="U20" s="1" t="str">
        <f t="shared" si="0"/>
        <v>´2240000000000000000000</v>
      </c>
    </row>
    <row r="21" spans="1:21" x14ac:dyDescent="0.2">
      <c r="A21" s="49" t="s">
        <v>169</v>
      </c>
      <c r="B21" s="49" t="s">
        <v>64</v>
      </c>
      <c r="C21" s="50" t="s">
        <v>65</v>
      </c>
      <c r="D21" s="50" t="s">
        <v>66</v>
      </c>
      <c r="E21" s="62">
        <v>18637846000</v>
      </c>
      <c r="F21" s="62">
        <v>0</v>
      </c>
      <c r="G21" s="62">
        <v>0</v>
      </c>
      <c r="H21" s="62">
        <v>18637846000</v>
      </c>
      <c r="I21" s="62">
        <v>0</v>
      </c>
      <c r="J21" s="62">
        <v>0</v>
      </c>
      <c r="K21" s="51">
        <v>0</v>
      </c>
      <c r="L21" s="51"/>
      <c r="M21" s="51">
        <v>18637846000</v>
      </c>
      <c r="N21" s="51">
        <v>0</v>
      </c>
      <c r="O21" s="52">
        <v>0</v>
      </c>
      <c r="P21" s="1" t="s">
        <v>171</v>
      </c>
      <c r="Q21" s="53">
        <f t="shared" si="1"/>
        <v>0</v>
      </c>
      <c r="R21" s="1">
        <v>5</v>
      </c>
      <c r="S21" s="1" t="str">
        <f t="shared" si="2"/>
        <v>2</v>
      </c>
      <c r="T21" s="1" t="str">
        <f t="shared" si="3"/>
        <v>FD</v>
      </c>
      <c r="U21" s="1" t="str">
        <f t="shared" si="0"/>
        <v>´2240500000000000000000</v>
      </c>
    </row>
    <row r="22" spans="1:21" x14ac:dyDescent="0.2">
      <c r="A22" s="49" t="s">
        <v>169</v>
      </c>
      <c r="B22" s="49" t="s">
        <v>67</v>
      </c>
      <c r="C22" s="50" t="s">
        <v>68</v>
      </c>
      <c r="D22" s="50" t="s">
        <v>69</v>
      </c>
      <c r="E22" s="62">
        <v>18637846000</v>
      </c>
      <c r="F22" s="62">
        <v>0</v>
      </c>
      <c r="G22" s="62">
        <v>0</v>
      </c>
      <c r="H22" s="62">
        <v>18637846000</v>
      </c>
      <c r="I22" s="62">
        <v>0</v>
      </c>
      <c r="J22" s="62">
        <v>0</v>
      </c>
      <c r="K22" s="51">
        <v>0</v>
      </c>
      <c r="L22" s="51"/>
      <c r="M22" s="51">
        <v>18637846000</v>
      </c>
      <c r="N22" s="51">
        <v>0</v>
      </c>
      <c r="O22" s="52">
        <v>0</v>
      </c>
      <c r="P22" s="1" t="s">
        <v>171</v>
      </c>
      <c r="Q22" s="53">
        <f t="shared" si="1"/>
        <v>0</v>
      </c>
      <c r="R22" s="1">
        <v>7</v>
      </c>
      <c r="S22" s="1" t="str">
        <f t="shared" si="2"/>
        <v>2</v>
      </c>
      <c r="T22" s="1" t="str">
        <f t="shared" si="3"/>
        <v>FD</v>
      </c>
      <c r="U22" s="1" t="str">
        <f t="shared" si="0"/>
        <v>´2240501000000000000000</v>
      </c>
    </row>
    <row r="23" spans="1:21" x14ac:dyDescent="0.2">
      <c r="A23" s="49" t="s">
        <v>169</v>
      </c>
      <c r="B23" s="49" t="s">
        <v>70</v>
      </c>
      <c r="C23" s="50" t="s">
        <v>71</v>
      </c>
      <c r="D23" s="50" t="s">
        <v>72</v>
      </c>
      <c r="E23" s="62">
        <v>142000000</v>
      </c>
      <c r="F23" s="62">
        <v>0</v>
      </c>
      <c r="G23" s="62">
        <v>0</v>
      </c>
      <c r="H23" s="62">
        <v>142000000</v>
      </c>
      <c r="I23" s="62">
        <v>4289984.0599999996</v>
      </c>
      <c r="J23" s="62">
        <v>10898066.279999999</v>
      </c>
      <c r="K23" s="51">
        <v>7.67</v>
      </c>
      <c r="L23" s="51"/>
      <c r="M23" s="51">
        <v>131101933.72</v>
      </c>
      <c r="N23" s="51">
        <v>0</v>
      </c>
      <c r="O23" s="52">
        <v>10898066.279999999</v>
      </c>
      <c r="P23" s="1" t="s">
        <v>171</v>
      </c>
      <c r="Q23" s="53">
        <f t="shared" si="1"/>
        <v>0</v>
      </c>
      <c r="R23" s="1">
        <v>2</v>
      </c>
      <c r="S23" s="1" t="str">
        <f t="shared" si="2"/>
        <v>2</v>
      </c>
      <c r="T23" s="1" t="str">
        <f t="shared" si="3"/>
        <v>FD</v>
      </c>
      <c r="U23" s="1" t="str">
        <f t="shared" si="0"/>
        <v>´2400000000000000000000</v>
      </c>
    </row>
    <row r="24" spans="1:21" x14ac:dyDescent="0.2">
      <c r="A24" s="49" t="s">
        <v>169</v>
      </c>
      <c r="B24" s="49" t="s">
        <v>88</v>
      </c>
      <c r="C24" s="50" t="s">
        <v>89</v>
      </c>
      <c r="D24" s="50" t="s">
        <v>90</v>
      </c>
      <c r="E24" s="62">
        <v>2000000</v>
      </c>
      <c r="F24" s="62">
        <v>0</v>
      </c>
      <c r="G24" s="62">
        <v>0</v>
      </c>
      <c r="H24" s="62">
        <v>2000000</v>
      </c>
      <c r="I24" s="62">
        <v>0</v>
      </c>
      <c r="J24" s="62">
        <v>0</v>
      </c>
      <c r="K24" s="51">
        <v>0</v>
      </c>
      <c r="L24" s="51"/>
      <c r="M24" s="51">
        <v>2000000</v>
      </c>
      <c r="N24" s="51">
        <v>0</v>
      </c>
      <c r="O24" s="52">
        <v>0</v>
      </c>
      <c r="P24" s="1" t="s">
        <v>171</v>
      </c>
      <c r="Q24" s="53">
        <f t="shared" si="1"/>
        <v>0</v>
      </c>
      <c r="R24" s="1">
        <v>3</v>
      </c>
      <c r="S24" s="1" t="str">
        <f t="shared" si="2"/>
        <v>2</v>
      </c>
      <c r="T24" s="1" t="str">
        <f t="shared" si="3"/>
        <v>FD</v>
      </c>
      <c r="U24" s="1" t="str">
        <f t="shared" si="0"/>
        <v>´2410000000000000000000</v>
      </c>
    </row>
    <row r="25" spans="1:21" x14ac:dyDescent="0.2">
      <c r="A25" s="49" t="s">
        <v>169</v>
      </c>
      <c r="B25" s="49" t="s">
        <v>91</v>
      </c>
      <c r="C25" s="50" t="s">
        <v>92</v>
      </c>
      <c r="D25" s="50" t="s">
        <v>93</v>
      </c>
      <c r="E25" s="62">
        <v>2000000</v>
      </c>
      <c r="F25" s="62">
        <v>0</v>
      </c>
      <c r="G25" s="62">
        <v>0</v>
      </c>
      <c r="H25" s="62">
        <v>2000000</v>
      </c>
      <c r="I25" s="62">
        <v>0</v>
      </c>
      <c r="J25" s="62">
        <v>0</v>
      </c>
      <c r="K25" s="51">
        <v>0</v>
      </c>
      <c r="L25" s="51"/>
      <c r="M25" s="51">
        <v>2000000</v>
      </c>
      <c r="N25" s="51">
        <v>0</v>
      </c>
      <c r="O25" s="52">
        <v>0</v>
      </c>
      <c r="P25" s="1" t="s">
        <v>171</v>
      </c>
      <c r="Q25" s="53">
        <f t="shared" si="1"/>
        <v>0</v>
      </c>
      <c r="R25" s="1">
        <v>5</v>
      </c>
      <c r="S25" s="1" t="str">
        <f t="shared" si="2"/>
        <v>2</v>
      </c>
      <c r="T25" s="1" t="str">
        <f t="shared" si="3"/>
        <v>FD</v>
      </c>
      <c r="U25" s="1" t="str">
        <f t="shared" si="0"/>
        <v>´2410300000000000000000</v>
      </c>
    </row>
    <row r="26" spans="1:21" ht="25.5" x14ac:dyDescent="0.2">
      <c r="A26" s="49" t="s">
        <v>169</v>
      </c>
      <c r="B26" s="49" t="s">
        <v>73</v>
      </c>
      <c r="C26" s="50" t="s">
        <v>74</v>
      </c>
      <c r="D26" s="50" t="s">
        <v>75</v>
      </c>
      <c r="E26" s="62">
        <v>10000000</v>
      </c>
      <c r="F26" s="62">
        <v>0</v>
      </c>
      <c r="G26" s="62">
        <v>0</v>
      </c>
      <c r="H26" s="62">
        <v>10000000</v>
      </c>
      <c r="I26" s="62">
        <v>53918.06</v>
      </c>
      <c r="J26" s="62">
        <v>2494420.2799999998</v>
      </c>
      <c r="K26" s="51">
        <v>24.94</v>
      </c>
      <c r="L26" s="51"/>
      <c r="M26" s="51">
        <v>7505579.7199999997</v>
      </c>
      <c r="N26" s="51">
        <v>0</v>
      </c>
      <c r="O26" s="52">
        <v>2494420.2799999998</v>
      </c>
      <c r="P26" s="1" t="s">
        <v>171</v>
      </c>
      <c r="Q26" s="53">
        <f t="shared" si="1"/>
        <v>9.3132257461547852E-10</v>
      </c>
      <c r="R26" s="1">
        <v>3</v>
      </c>
      <c r="S26" s="1" t="str">
        <f t="shared" si="2"/>
        <v>2</v>
      </c>
      <c r="T26" s="1" t="str">
        <f t="shared" si="3"/>
        <v>FD</v>
      </c>
      <c r="U26" s="1" t="str">
        <f t="shared" si="0"/>
        <v>´2430000000000000000000</v>
      </c>
    </row>
    <row r="27" spans="1:21" ht="25.5" x14ac:dyDescent="0.2">
      <c r="A27" s="49" t="s">
        <v>169</v>
      </c>
      <c r="B27" s="49" t="s">
        <v>76</v>
      </c>
      <c r="C27" s="50" t="s">
        <v>77</v>
      </c>
      <c r="D27" s="50" t="s">
        <v>78</v>
      </c>
      <c r="E27" s="62">
        <v>10000000</v>
      </c>
      <c r="F27" s="62">
        <v>0</v>
      </c>
      <c r="G27" s="62">
        <v>0</v>
      </c>
      <c r="H27" s="62">
        <v>10000000</v>
      </c>
      <c r="I27" s="62">
        <v>53918.06</v>
      </c>
      <c r="J27" s="62">
        <v>2494420.2799999998</v>
      </c>
      <c r="K27" s="51">
        <v>24.94</v>
      </c>
      <c r="L27" s="51"/>
      <c r="M27" s="51">
        <v>7505579.7199999997</v>
      </c>
      <c r="N27" s="51">
        <v>0</v>
      </c>
      <c r="O27" s="52">
        <v>2494420.2799999998</v>
      </c>
      <c r="P27" s="1" t="s">
        <v>171</v>
      </c>
      <c r="Q27" s="53">
        <f t="shared" si="1"/>
        <v>9.3132257461547852E-10</v>
      </c>
      <c r="R27" s="1">
        <v>5</v>
      </c>
      <c r="S27" s="1" t="str">
        <f t="shared" si="2"/>
        <v>2</v>
      </c>
      <c r="T27" s="1" t="str">
        <f t="shared" si="3"/>
        <v>FD</v>
      </c>
      <c r="U27" s="1" t="str">
        <f t="shared" si="0"/>
        <v>´2430200000000000000000</v>
      </c>
    </row>
    <row r="28" spans="1:21" ht="13.5" thickBot="1" x14ac:dyDescent="0.25">
      <c r="A28" s="49" t="s">
        <v>169</v>
      </c>
      <c r="B28" s="49" t="s">
        <v>79</v>
      </c>
      <c r="C28" s="54" t="s">
        <v>80</v>
      </c>
      <c r="D28" s="54" t="s">
        <v>118</v>
      </c>
      <c r="E28" s="63">
        <v>130000000</v>
      </c>
      <c r="F28" s="63">
        <v>0</v>
      </c>
      <c r="G28" s="63">
        <v>0</v>
      </c>
      <c r="H28" s="63">
        <v>130000000</v>
      </c>
      <c r="I28" s="63">
        <v>4236066</v>
      </c>
      <c r="J28" s="63">
        <v>8403646</v>
      </c>
      <c r="K28" s="55">
        <v>6.46</v>
      </c>
      <c r="L28" s="55"/>
      <c r="M28" s="55">
        <v>121596354</v>
      </c>
      <c r="N28" s="55">
        <v>0</v>
      </c>
      <c r="O28" s="56">
        <v>8403646</v>
      </c>
      <c r="P28" s="1" t="s">
        <v>171</v>
      </c>
      <c r="Q28" s="53">
        <f t="shared" si="1"/>
        <v>0</v>
      </c>
      <c r="R28" s="1">
        <v>3</v>
      </c>
      <c r="S28" s="1" t="str">
        <f t="shared" si="2"/>
        <v>2</v>
      </c>
      <c r="T28" s="1" t="str">
        <f t="shared" si="3"/>
        <v>FD</v>
      </c>
      <c r="U28" s="1" t="str">
        <f t="shared" si="0"/>
        <v>´2490000000000000000000</v>
      </c>
    </row>
    <row r="29" spans="1:21" x14ac:dyDescent="0.2">
      <c r="E29" s="60"/>
      <c r="F29" s="60"/>
      <c r="G29" s="60"/>
      <c r="H29" s="60"/>
      <c r="I29" s="60"/>
      <c r="J29" s="60"/>
    </row>
    <row r="30" spans="1:21" x14ac:dyDescent="0.2">
      <c r="E30" s="60"/>
      <c r="F30" s="60"/>
      <c r="G30" s="60"/>
      <c r="H30" s="60"/>
      <c r="I30" s="60"/>
      <c r="J30" s="60"/>
    </row>
    <row r="31" spans="1:21" x14ac:dyDescent="0.2">
      <c r="E31" s="60"/>
      <c r="F31" s="60"/>
      <c r="G31" s="60"/>
      <c r="H31" s="60"/>
      <c r="I31" s="60"/>
      <c r="J31" s="60"/>
    </row>
    <row r="32" spans="1:21" x14ac:dyDescent="0.2">
      <c r="E32" s="60"/>
      <c r="F32" s="60"/>
      <c r="G32" s="60"/>
      <c r="H32" s="60"/>
      <c r="I32" s="60"/>
      <c r="J32" s="60"/>
    </row>
    <row r="33" spans="5:10" x14ac:dyDescent="0.2">
      <c r="E33" s="60"/>
      <c r="F33" s="60"/>
      <c r="G33" s="60"/>
      <c r="H33" s="60"/>
      <c r="I33" s="60"/>
      <c r="J33" s="60"/>
    </row>
    <row r="34" spans="5:10" x14ac:dyDescent="0.2">
      <c r="E34" s="60"/>
      <c r="F34" s="60"/>
      <c r="G34" s="60"/>
      <c r="H34" s="60"/>
      <c r="I34" s="60"/>
      <c r="J34" s="60"/>
    </row>
    <row r="35" spans="5:10" x14ac:dyDescent="0.2">
      <c r="E35" s="60"/>
      <c r="F35" s="60"/>
      <c r="G35" s="60"/>
      <c r="H35" s="60"/>
      <c r="I35" s="60"/>
      <c r="J35" s="60"/>
    </row>
    <row r="36" spans="5:10" x14ac:dyDescent="0.2">
      <c r="E36" s="60"/>
      <c r="F36" s="60"/>
      <c r="G36" s="60"/>
      <c r="H36" s="60"/>
      <c r="I36" s="60"/>
      <c r="J36" s="60"/>
    </row>
    <row r="37" spans="5:10" x14ac:dyDescent="0.2">
      <c r="E37" s="60"/>
      <c r="F37" s="60"/>
      <c r="G37" s="60"/>
      <c r="H37" s="60"/>
      <c r="I37" s="60"/>
      <c r="J37" s="60"/>
    </row>
    <row r="38" spans="5:10" x14ac:dyDescent="0.2">
      <c r="E38" s="60"/>
      <c r="F38" s="60"/>
      <c r="G38" s="60"/>
      <c r="H38" s="60"/>
      <c r="I38" s="60"/>
      <c r="J38" s="60"/>
    </row>
    <row r="39" spans="5:10" x14ac:dyDescent="0.2">
      <c r="E39" s="60"/>
      <c r="F39" s="60"/>
      <c r="G39" s="60"/>
      <c r="H39" s="60"/>
      <c r="I39" s="60"/>
      <c r="J39" s="60"/>
    </row>
    <row r="40" spans="5:10" x14ac:dyDescent="0.2">
      <c r="E40" s="60"/>
      <c r="F40" s="60"/>
      <c r="G40" s="60"/>
      <c r="H40" s="60"/>
      <c r="I40" s="60"/>
      <c r="J40" s="60"/>
    </row>
    <row r="41" spans="5:10" x14ac:dyDescent="0.2">
      <c r="E41" s="60"/>
      <c r="F41" s="60"/>
      <c r="G41" s="60"/>
      <c r="H41" s="60"/>
      <c r="I41" s="60"/>
      <c r="J41" s="60"/>
    </row>
    <row r="42" spans="5:10" x14ac:dyDescent="0.2">
      <c r="E42" s="60"/>
      <c r="F42" s="60"/>
      <c r="G42" s="60"/>
      <c r="H42" s="60"/>
      <c r="I42" s="60"/>
      <c r="J42" s="60"/>
    </row>
    <row r="43" spans="5:10" x14ac:dyDescent="0.2">
      <c r="E43" s="60"/>
      <c r="F43" s="60"/>
      <c r="G43" s="60"/>
      <c r="H43" s="60"/>
      <c r="I43" s="60"/>
      <c r="J43" s="60"/>
    </row>
    <row r="44" spans="5:10" x14ac:dyDescent="0.2">
      <c r="E44" s="60"/>
      <c r="F44" s="60"/>
      <c r="G44" s="60"/>
      <c r="H44" s="60"/>
      <c r="I44" s="60"/>
      <c r="J44" s="60"/>
    </row>
    <row r="45" spans="5:10" x14ac:dyDescent="0.2">
      <c r="E45" s="60"/>
      <c r="F45" s="60"/>
      <c r="G45" s="60"/>
      <c r="H45" s="60"/>
      <c r="I45" s="60"/>
      <c r="J45" s="60"/>
    </row>
    <row r="46" spans="5:10" x14ac:dyDescent="0.2">
      <c r="E46" s="60"/>
      <c r="F46" s="60"/>
      <c r="G46" s="60"/>
      <c r="H46" s="60"/>
      <c r="I46" s="60"/>
      <c r="J46" s="60"/>
    </row>
    <row r="47" spans="5:10" x14ac:dyDescent="0.2">
      <c r="E47" s="60"/>
      <c r="F47" s="60"/>
      <c r="G47" s="60"/>
      <c r="H47" s="60"/>
      <c r="I47" s="60"/>
      <c r="J47" s="60"/>
    </row>
    <row r="48" spans="5:10" x14ac:dyDescent="0.2">
      <c r="E48" s="60"/>
      <c r="F48" s="60"/>
      <c r="G48" s="60"/>
      <c r="H48" s="60"/>
      <c r="I48" s="60"/>
      <c r="J48" s="60"/>
    </row>
    <row r="49" spans="5:10" x14ac:dyDescent="0.2">
      <c r="E49" s="60"/>
      <c r="F49" s="60"/>
      <c r="G49" s="60"/>
      <c r="H49" s="60"/>
      <c r="I49" s="60"/>
      <c r="J49" s="60"/>
    </row>
    <row r="50" spans="5:10" x14ac:dyDescent="0.2">
      <c r="E50" s="60"/>
      <c r="F50" s="60"/>
      <c r="G50" s="60"/>
      <c r="H50" s="60"/>
      <c r="I50" s="60"/>
      <c r="J50" s="60"/>
    </row>
    <row r="51" spans="5:10" x14ac:dyDescent="0.2">
      <c r="E51" s="60"/>
      <c r="F51" s="60"/>
      <c r="G51" s="60"/>
      <c r="H51" s="60"/>
      <c r="I51" s="60"/>
      <c r="J51" s="60"/>
    </row>
  </sheetData>
  <hyperlinks>
    <hyperlink ref="C5" location="Indice!A1" display="Indice"/>
  </hyperlinks>
  <pageMargins left="0.75" right="0.75" top="1" bottom="1" header="0.5" footer="0.5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1"/>
  <sheetViews>
    <sheetView showGridLines="0" workbookViewId="0">
      <selection activeCell="D23" sqref="D23"/>
    </sheetView>
  </sheetViews>
  <sheetFormatPr baseColWidth="10" defaultRowHeight="12.75" x14ac:dyDescent="0.2"/>
  <cols>
    <col min="1" max="2" width="45.7109375" style="1" bestFit="1" customWidth="1"/>
    <col min="3" max="3" width="42.85546875" style="1" bestFit="1" customWidth="1"/>
    <col min="4" max="4" width="26" style="1" bestFit="1" customWidth="1"/>
    <col min="5" max="5" width="18.28515625" style="1" bestFit="1" customWidth="1"/>
    <col min="6" max="6" width="23" style="1" hidden="1" customWidth="1"/>
    <col min="7" max="7" width="21.7109375" style="1" bestFit="1" customWidth="1"/>
    <col min="8" max="8" width="19.28515625" style="1" bestFit="1" customWidth="1"/>
    <col min="9" max="9" width="19.140625" style="1" hidden="1" customWidth="1"/>
    <col min="10" max="10" width="15.5703125" style="1" bestFit="1" customWidth="1"/>
    <col min="11" max="11" width="25.5703125" style="1" bestFit="1" customWidth="1"/>
    <col min="12" max="12" width="25.5703125" style="1" customWidth="1"/>
    <col min="13" max="13" width="21.28515625" style="1" bestFit="1" customWidth="1"/>
    <col min="14" max="14" width="32.28515625" style="1" bestFit="1" customWidth="1"/>
    <col min="15" max="15" width="39.42578125" style="1" bestFit="1" customWidth="1"/>
    <col min="16" max="16384" width="11.42578125" style="1"/>
  </cols>
  <sheetData>
    <row r="1" spans="1:21" ht="31.5" customHeight="1" x14ac:dyDescent="0.2">
      <c r="A1" s="24" t="s">
        <v>172</v>
      </c>
      <c r="B1" s="25" t="s">
        <v>1</v>
      </c>
      <c r="C1" s="26" t="s">
        <v>173</v>
      </c>
    </row>
    <row r="2" spans="1:21" ht="15" customHeight="1" x14ac:dyDescent="0.2">
      <c r="A2" s="27" t="s">
        <v>174</v>
      </c>
      <c r="B2" s="28"/>
      <c r="C2" s="26"/>
    </row>
    <row r="3" spans="1:21" x14ac:dyDescent="0.2">
      <c r="A3" s="1">
        <f>COUNTA(A11:A24)+11</f>
        <v>24</v>
      </c>
      <c r="B3" s="29"/>
    </row>
    <row r="4" spans="1:21" x14ac:dyDescent="0.2">
      <c r="A4" s="30" t="s">
        <v>175</v>
      </c>
      <c r="B4" s="31"/>
      <c r="C4" s="30"/>
    </row>
    <row r="5" spans="1:21" x14ac:dyDescent="0.2">
      <c r="A5" s="32"/>
      <c r="B5" s="32"/>
      <c r="C5" s="33" t="s">
        <v>5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21" x14ac:dyDescent="0.2">
      <c r="A6" s="35" t="s">
        <v>239</v>
      </c>
      <c r="B6" s="36"/>
      <c r="C6" s="35">
        <v>2</v>
      </c>
      <c r="F6" s="1">
        <v>2</v>
      </c>
    </row>
    <row r="7" spans="1:21" x14ac:dyDescent="0.2">
      <c r="A7" s="35" t="s">
        <v>250</v>
      </c>
      <c r="B7" s="35" t="s">
        <v>241</v>
      </c>
      <c r="C7" s="1" t="str">
        <f>MID(A8,FIND(" ",A8,15)+1,FIND(":",A8,FIND(" ",A8,15))-FIND(" ",A8,15)-1)</f>
        <v>CB-0101</v>
      </c>
      <c r="D7" s="1" t="str">
        <f>MID(B8,23,2)</f>
        <v>03</v>
      </c>
      <c r="E7" s="27" t="s">
        <v>174</v>
      </c>
      <c r="F7" s="27" t="s">
        <v>6</v>
      </c>
      <c r="G7" s="1" t="str">
        <f>MID(A8,FIND(" ",A8,14)+1,7)</f>
        <v>CB-0101</v>
      </c>
      <c r="H7" s="1" t="s">
        <v>7</v>
      </c>
    </row>
    <row r="8" spans="1:21" ht="25.5" x14ac:dyDescent="0.2">
      <c r="A8" s="35" t="s">
        <v>242</v>
      </c>
      <c r="B8" s="35" t="s">
        <v>243</v>
      </c>
      <c r="D8" s="1" t="str">
        <f>MID(A7,7,150)</f>
        <v>DL LA CANDELARIA.</v>
      </c>
      <c r="E8" s="1" t="s">
        <v>7</v>
      </c>
    </row>
    <row r="9" spans="1:21" x14ac:dyDescent="0.2">
      <c r="A9" s="35" t="s">
        <v>251</v>
      </c>
      <c r="B9" s="35" t="s">
        <v>245</v>
      </c>
    </row>
    <row r="10" spans="1:21" x14ac:dyDescent="0.2">
      <c r="A10" s="30"/>
      <c r="B10" s="31"/>
      <c r="C10" s="30"/>
    </row>
    <row r="11" spans="1:21" ht="13.5" thickBot="1" x14ac:dyDescent="0.25">
      <c r="A11" s="37"/>
      <c r="B11" s="38"/>
      <c r="C11" s="37"/>
    </row>
    <row r="12" spans="1:21" ht="25.5" x14ac:dyDescent="0.2">
      <c r="A12" s="39" t="s">
        <v>8</v>
      </c>
      <c r="B12" s="40" t="s">
        <v>9</v>
      </c>
      <c r="C12" s="41" t="s">
        <v>10</v>
      </c>
      <c r="D12" s="42" t="s">
        <v>11</v>
      </c>
      <c r="E12" s="43" t="s">
        <v>12</v>
      </c>
      <c r="F12" s="42" t="s">
        <v>13</v>
      </c>
      <c r="G12" s="42" t="s">
        <v>14</v>
      </c>
      <c r="H12" s="42" t="s">
        <v>15</v>
      </c>
      <c r="I12" s="42" t="s">
        <v>16</v>
      </c>
      <c r="J12" s="43" t="s">
        <v>17</v>
      </c>
      <c r="K12" s="42" t="s">
        <v>18</v>
      </c>
      <c r="L12" s="42"/>
      <c r="M12" s="43" t="s">
        <v>19</v>
      </c>
      <c r="N12" s="42" t="s">
        <v>20</v>
      </c>
      <c r="O12" s="44" t="s">
        <v>21</v>
      </c>
      <c r="P12" s="1" t="s">
        <v>22</v>
      </c>
      <c r="Q12" s="1" t="s">
        <v>23</v>
      </c>
      <c r="R12" s="1" t="s">
        <v>24</v>
      </c>
      <c r="S12" s="1" t="s">
        <v>25</v>
      </c>
      <c r="T12" s="1" t="s">
        <v>26</v>
      </c>
    </row>
    <row r="13" spans="1:21" ht="25.5" x14ac:dyDescent="0.2">
      <c r="A13" s="45" t="s">
        <v>27</v>
      </c>
      <c r="B13" s="46"/>
      <c r="C13" s="47" t="s">
        <v>28</v>
      </c>
      <c r="D13" s="47" t="s">
        <v>29</v>
      </c>
      <c r="E13" s="47" t="s">
        <v>30</v>
      </c>
      <c r="F13" s="47" t="s">
        <v>31</v>
      </c>
      <c r="G13" s="47" t="s">
        <v>32</v>
      </c>
      <c r="H13" s="47" t="s">
        <v>33</v>
      </c>
      <c r="I13" s="47" t="s">
        <v>16</v>
      </c>
      <c r="J13" s="47" t="s">
        <v>17</v>
      </c>
      <c r="K13" s="47" t="s">
        <v>34</v>
      </c>
      <c r="L13" s="47"/>
      <c r="M13" s="47" t="s">
        <v>35</v>
      </c>
      <c r="N13" s="47" t="s">
        <v>20</v>
      </c>
      <c r="O13" s="48" t="s">
        <v>21</v>
      </c>
    </row>
    <row r="14" spans="1:21" x14ac:dyDescent="0.2">
      <c r="A14" s="49" t="s">
        <v>174</v>
      </c>
      <c r="B14" s="49" t="s">
        <v>36</v>
      </c>
      <c r="C14" s="50" t="s">
        <v>37</v>
      </c>
      <c r="D14" s="50" t="s">
        <v>38</v>
      </c>
      <c r="E14" s="62">
        <v>13340238000</v>
      </c>
      <c r="F14" s="62">
        <v>0</v>
      </c>
      <c r="G14" s="62">
        <v>0</v>
      </c>
      <c r="H14" s="62">
        <v>13340238000</v>
      </c>
      <c r="I14" s="62">
        <v>5512193.2000000002</v>
      </c>
      <c r="J14" s="62">
        <v>16339794.859999999</v>
      </c>
      <c r="K14" s="51">
        <v>0.12</v>
      </c>
      <c r="L14" s="51"/>
      <c r="M14" s="51">
        <v>13323898205.139999</v>
      </c>
      <c r="N14" s="51">
        <v>0</v>
      </c>
      <c r="O14" s="52">
        <v>16339794.859999999</v>
      </c>
      <c r="P14" s="1" t="s">
        <v>176</v>
      </c>
      <c r="Q14" s="53">
        <f>(H14-J14-M14)+(E14+G14-H14)</f>
        <v>0</v>
      </c>
      <c r="R14" s="1">
        <v>1</v>
      </c>
      <c r="S14" s="1" t="str">
        <f>MID(P14,2,1)</f>
        <v>2</v>
      </c>
      <c r="T14" s="1" t="str">
        <f>MID(P14,3,2)</f>
        <v>FD</v>
      </c>
      <c r="U14" s="1" t="str">
        <f t="shared" ref="U14:U24" si="0">IF(MID(B14,2,1)="9","´9000000000000000000000",B14)</f>
        <v>´2000000000000000000000</v>
      </c>
    </row>
    <row r="15" spans="1:21" x14ac:dyDescent="0.2">
      <c r="A15" s="49" t="s">
        <v>174</v>
      </c>
      <c r="B15" s="49" t="s">
        <v>40</v>
      </c>
      <c r="C15" s="50" t="s">
        <v>41</v>
      </c>
      <c r="D15" s="50" t="s">
        <v>42</v>
      </c>
      <c r="E15" s="62">
        <v>152500000</v>
      </c>
      <c r="F15" s="62">
        <v>0</v>
      </c>
      <c r="G15" s="62">
        <v>0</v>
      </c>
      <c r="H15" s="62">
        <v>152500000</v>
      </c>
      <c r="I15" s="62">
        <v>1536994</v>
      </c>
      <c r="J15" s="62">
        <v>11171399.15</v>
      </c>
      <c r="K15" s="51">
        <v>7.32</v>
      </c>
      <c r="L15" s="51"/>
      <c r="M15" s="51">
        <v>141328600.84999999</v>
      </c>
      <c r="N15" s="51">
        <v>0</v>
      </c>
      <c r="O15" s="52">
        <v>11171399.15</v>
      </c>
      <c r="P15" s="1" t="s">
        <v>176</v>
      </c>
      <c r="Q15" s="53">
        <f t="shared" ref="Q15:Q24" si="1">(H15-J15-M15)+(E15+G15-H15)</f>
        <v>0</v>
      </c>
      <c r="R15" s="1">
        <v>2</v>
      </c>
      <c r="S15" s="1" t="str">
        <f t="shared" ref="S15:S24" si="2">MID(P15,2,1)</f>
        <v>2</v>
      </c>
      <c r="T15" s="1" t="str">
        <f t="shared" ref="T15:T24" si="3">MID(P15,3,2)</f>
        <v>FD</v>
      </c>
      <c r="U15" s="1" t="str">
        <f t="shared" si="0"/>
        <v>´2100000000000000000000</v>
      </c>
    </row>
    <row r="16" spans="1:21" x14ac:dyDescent="0.2">
      <c r="A16" s="49" t="s">
        <v>174</v>
      </c>
      <c r="B16" s="49" t="s">
        <v>43</v>
      </c>
      <c r="C16" s="50" t="s">
        <v>44</v>
      </c>
      <c r="D16" s="50" t="s">
        <v>45</v>
      </c>
      <c r="E16" s="62">
        <v>152500000</v>
      </c>
      <c r="F16" s="62">
        <v>0</v>
      </c>
      <c r="G16" s="62">
        <v>0</v>
      </c>
      <c r="H16" s="62">
        <v>152500000</v>
      </c>
      <c r="I16" s="62">
        <v>1536994</v>
      </c>
      <c r="J16" s="62">
        <v>11171399.15</v>
      </c>
      <c r="K16" s="51">
        <v>7.32</v>
      </c>
      <c r="L16" s="51"/>
      <c r="M16" s="51">
        <v>141328600.84999999</v>
      </c>
      <c r="N16" s="51">
        <v>0</v>
      </c>
      <c r="O16" s="52">
        <v>11171399.15</v>
      </c>
      <c r="P16" s="1" t="s">
        <v>176</v>
      </c>
      <c r="Q16" s="53">
        <f t="shared" si="1"/>
        <v>0</v>
      </c>
      <c r="R16" s="1">
        <v>3</v>
      </c>
      <c r="S16" s="1" t="str">
        <f t="shared" si="2"/>
        <v>2</v>
      </c>
      <c r="T16" s="1" t="str">
        <f t="shared" si="3"/>
        <v>FD</v>
      </c>
      <c r="U16" s="1" t="str">
        <f t="shared" si="0"/>
        <v>´2120000000000000000000</v>
      </c>
    </row>
    <row r="17" spans="1:21" x14ac:dyDescent="0.2">
      <c r="A17" s="49" t="s">
        <v>174</v>
      </c>
      <c r="B17" s="49" t="s">
        <v>46</v>
      </c>
      <c r="C17" s="50" t="s">
        <v>47</v>
      </c>
      <c r="D17" s="50" t="s">
        <v>48</v>
      </c>
      <c r="E17" s="62">
        <v>150000000</v>
      </c>
      <c r="F17" s="62">
        <v>0</v>
      </c>
      <c r="G17" s="62">
        <v>0</v>
      </c>
      <c r="H17" s="62">
        <v>150000000</v>
      </c>
      <c r="I17" s="62">
        <v>1513000</v>
      </c>
      <c r="J17" s="62">
        <v>11122551.15</v>
      </c>
      <c r="K17" s="51">
        <v>7.41</v>
      </c>
      <c r="L17" s="51"/>
      <c r="M17" s="51">
        <v>138877448.84999999</v>
      </c>
      <c r="N17" s="51">
        <v>0</v>
      </c>
      <c r="O17" s="52">
        <v>11122551.15</v>
      </c>
      <c r="P17" s="1" t="s">
        <v>176</v>
      </c>
      <c r="Q17" s="53">
        <f t="shared" si="1"/>
        <v>0</v>
      </c>
      <c r="R17" s="1">
        <v>5</v>
      </c>
      <c r="S17" s="1" t="str">
        <f t="shared" si="2"/>
        <v>2</v>
      </c>
      <c r="T17" s="1" t="str">
        <f t="shared" si="3"/>
        <v>FD</v>
      </c>
      <c r="U17" s="1" t="str">
        <f t="shared" si="0"/>
        <v>´2120300000000000000000</v>
      </c>
    </row>
    <row r="18" spans="1:21" x14ac:dyDescent="0.2">
      <c r="A18" s="49" t="s">
        <v>174</v>
      </c>
      <c r="B18" s="49" t="s">
        <v>55</v>
      </c>
      <c r="C18" s="50" t="s">
        <v>56</v>
      </c>
      <c r="D18" s="50" t="s">
        <v>57</v>
      </c>
      <c r="E18" s="62">
        <v>2500000</v>
      </c>
      <c r="F18" s="62">
        <v>0</v>
      </c>
      <c r="G18" s="62">
        <v>0</v>
      </c>
      <c r="H18" s="62">
        <v>2500000</v>
      </c>
      <c r="I18" s="62">
        <v>23994</v>
      </c>
      <c r="J18" s="62">
        <v>48848</v>
      </c>
      <c r="K18" s="51">
        <v>1.95</v>
      </c>
      <c r="L18" s="51"/>
      <c r="M18" s="51">
        <v>2451152</v>
      </c>
      <c r="N18" s="51">
        <v>0</v>
      </c>
      <c r="O18" s="52">
        <v>48848</v>
      </c>
      <c r="P18" s="1" t="s">
        <v>176</v>
      </c>
      <c r="Q18" s="53">
        <f t="shared" si="1"/>
        <v>0</v>
      </c>
      <c r="R18" s="1">
        <v>5</v>
      </c>
      <c r="S18" s="1" t="str">
        <f t="shared" si="2"/>
        <v>2</v>
      </c>
      <c r="T18" s="1" t="str">
        <f t="shared" si="3"/>
        <v>FD</v>
      </c>
      <c r="U18" s="1" t="str">
        <f t="shared" si="0"/>
        <v>´2129900000000000000000</v>
      </c>
    </row>
    <row r="19" spans="1:21" x14ac:dyDescent="0.2">
      <c r="A19" s="49" t="s">
        <v>174</v>
      </c>
      <c r="B19" s="49" t="s">
        <v>58</v>
      </c>
      <c r="C19" s="50" t="s">
        <v>59</v>
      </c>
      <c r="D19" s="50" t="s">
        <v>60</v>
      </c>
      <c r="E19" s="62">
        <v>13180738000</v>
      </c>
      <c r="F19" s="62">
        <v>0</v>
      </c>
      <c r="G19" s="62">
        <v>0</v>
      </c>
      <c r="H19" s="62">
        <v>13180738000</v>
      </c>
      <c r="I19" s="62">
        <v>0</v>
      </c>
      <c r="J19" s="62">
        <v>0</v>
      </c>
      <c r="K19" s="51">
        <v>0</v>
      </c>
      <c r="L19" s="51"/>
      <c r="M19" s="51">
        <v>13180738000</v>
      </c>
      <c r="N19" s="51">
        <v>0</v>
      </c>
      <c r="O19" s="52">
        <v>0</v>
      </c>
      <c r="P19" s="1" t="s">
        <v>176</v>
      </c>
      <c r="Q19" s="53">
        <f t="shared" si="1"/>
        <v>0</v>
      </c>
      <c r="R19" s="1">
        <v>2</v>
      </c>
      <c r="S19" s="1" t="str">
        <f t="shared" si="2"/>
        <v>2</v>
      </c>
      <c r="T19" s="1" t="str">
        <f t="shared" si="3"/>
        <v>FD</v>
      </c>
      <c r="U19" s="1" t="str">
        <f t="shared" si="0"/>
        <v>´2200000000000000000000</v>
      </c>
    </row>
    <row r="20" spans="1:21" x14ac:dyDescent="0.2">
      <c r="A20" s="49" t="s">
        <v>174</v>
      </c>
      <c r="B20" s="49" t="s">
        <v>61</v>
      </c>
      <c r="C20" s="50" t="s">
        <v>62</v>
      </c>
      <c r="D20" s="50" t="s">
        <v>63</v>
      </c>
      <c r="E20" s="62">
        <v>13180738000</v>
      </c>
      <c r="F20" s="62">
        <v>0</v>
      </c>
      <c r="G20" s="62">
        <v>0</v>
      </c>
      <c r="H20" s="62">
        <v>13180738000</v>
      </c>
      <c r="I20" s="62">
        <v>0</v>
      </c>
      <c r="J20" s="62">
        <v>0</v>
      </c>
      <c r="K20" s="51">
        <v>0</v>
      </c>
      <c r="L20" s="51"/>
      <c r="M20" s="51">
        <v>13180738000</v>
      </c>
      <c r="N20" s="51">
        <v>0</v>
      </c>
      <c r="O20" s="52">
        <v>0</v>
      </c>
      <c r="P20" s="1" t="s">
        <v>176</v>
      </c>
      <c r="Q20" s="53">
        <f t="shared" si="1"/>
        <v>0</v>
      </c>
      <c r="R20" s="1">
        <v>3</v>
      </c>
      <c r="S20" s="1" t="str">
        <f t="shared" si="2"/>
        <v>2</v>
      </c>
      <c r="T20" s="1" t="str">
        <f t="shared" si="3"/>
        <v>FD</v>
      </c>
      <c r="U20" s="1" t="str">
        <f t="shared" si="0"/>
        <v>´2240000000000000000000</v>
      </c>
    </row>
    <row r="21" spans="1:21" ht="25.5" x14ac:dyDescent="0.2">
      <c r="A21" s="49" t="s">
        <v>174</v>
      </c>
      <c r="B21" s="49" t="s">
        <v>64</v>
      </c>
      <c r="C21" s="50" t="s">
        <v>65</v>
      </c>
      <c r="D21" s="50" t="s">
        <v>66</v>
      </c>
      <c r="E21" s="62">
        <v>13180738000</v>
      </c>
      <c r="F21" s="62">
        <v>0</v>
      </c>
      <c r="G21" s="62">
        <v>0</v>
      </c>
      <c r="H21" s="62">
        <v>13180738000</v>
      </c>
      <c r="I21" s="62">
        <v>0</v>
      </c>
      <c r="J21" s="62">
        <v>0</v>
      </c>
      <c r="K21" s="51">
        <v>0</v>
      </c>
      <c r="L21" s="51"/>
      <c r="M21" s="51">
        <v>13180738000</v>
      </c>
      <c r="N21" s="51">
        <v>0</v>
      </c>
      <c r="O21" s="52">
        <v>0</v>
      </c>
      <c r="P21" s="1" t="s">
        <v>176</v>
      </c>
      <c r="Q21" s="53">
        <f t="shared" si="1"/>
        <v>0</v>
      </c>
      <c r="R21" s="1">
        <v>5</v>
      </c>
      <c r="S21" s="1" t="str">
        <f t="shared" si="2"/>
        <v>2</v>
      </c>
      <c r="T21" s="1" t="str">
        <f t="shared" si="3"/>
        <v>FD</v>
      </c>
      <c r="U21" s="1" t="str">
        <f t="shared" si="0"/>
        <v>´2240500000000000000000</v>
      </c>
    </row>
    <row r="22" spans="1:21" x14ac:dyDescent="0.2">
      <c r="A22" s="49" t="s">
        <v>174</v>
      </c>
      <c r="B22" s="49" t="s">
        <v>67</v>
      </c>
      <c r="C22" s="50" t="s">
        <v>68</v>
      </c>
      <c r="D22" s="50" t="s">
        <v>69</v>
      </c>
      <c r="E22" s="62">
        <v>13180738000</v>
      </c>
      <c r="F22" s="62">
        <v>0</v>
      </c>
      <c r="G22" s="62">
        <v>0</v>
      </c>
      <c r="H22" s="62">
        <v>13180738000</v>
      </c>
      <c r="I22" s="62">
        <v>0</v>
      </c>
      <c r="J22" s="62">
        <v>0</v>
      </c>
      <c r="K22" s="51">
        <v>0</v>
      </c>
      <c r="L22" s="51"/>
      <c r="M22" s="51">
        <v>13180738000</v>
      </c>
      <c r="N22" s="51">
        <v>0</v>
      </c>
      <c r="O22" s="52">
        <v>0</v>
      </c>
      <c r="P22" s="1" t="s">
        <v>176</v>
      </c>
      <c r="Q22" s="53">
        <f t="shared" si="1"/>
        <v>0</v>
      </c>
      <c r="R22" s="1">
        <v>7</v>
      </c>
      <c r="S22" s="1" t="str">
        <f t="shared" si="2"/>
        <v>2</v>
      </c>
      <c r="T22" s="1" t="str">
        <f t="shared" si="3"/>
        <v>FD</v>
      </c>
      <c r="U22" s="1" t="str">
        <f t="shared" si="0"/>
        <v>´2240501000000000000000</v>
      </c>
    </row>
    <row r="23" spans="1:21" x14ac:dyDescent="0.2">
      <c r="A23" s="49" t="s">
        <v>174</v>
      </c>
      <c r="B23" s="49" t="s">
        <v>70</v>
      </c>
      <c r="C23" s="50" t="s">
        <v>71</v>
      </c>
      <c r="D23" s="50" t="s">
        <v>72</v>
      </c>
      <c r="E23" s="62">
        <v>7000000</v>
      </c>
      <c r="F23" s="62">
        <v>0</v>
      </c>
      <c r="G23" s="62">
        <v>0</v>
      </c>
      <c r="H23" s="62">
        <v>7000000</v>
      </c>
      <c r="I23" s="62">
        <v>3975199.2</v>
      </c>
      <c r="J23" s="62">
        <v>5168395.71</v>
      </c>
      <c r="K23" s="51">
        <v>73.83</v>
      </c>
      <c r="L23" s="51"/>
      <c r="M23" s="51">
        <v>1831604.29</v>
      </c>
      <c r="N23" s="51">
        <v>0</v>
      </c>
      <c r="O23" s="52">
        <v>5168395.71</v>
      </c>
      <c r="P23" s="1" t="s">
        <v>176</v>
      </c>
      <c r="Q23" s="53">
        <f t="shared" si="1"/>
        <v>0</v>
      </c>
      <c r="R23" s="1">
        <v>2</v>
      </c>
      <c r="S23" s="1" t="str">
        <f t="shared" si="2"/>
        <v>2</v>
      </c>
      <c r="T23" s="1" t="str">
        <f t="shared" si="3"/>
        <v>FD</v>
      </c>
      <c r="U23" s="1" t="str">
        <f t="shared" si="0"/>
        <v>´2400000000000000000000</v>
      </c>
    </row>
    <row r="24" spans="1:21" ht="13.5" thickBot="1" x14ac:dyDescent="0.25">
      <c r="A24" s="49" t="s">
        <v>174</v>
      </c>
      <c r="B24" s="49" t="s">
        <v>79</v>
      </c>
      <c r="C24" s="54" t="s">
        <v>80</v>
      </c>
      <c r="D24" s="54" t="s">
        <v>118</v>
      </c>
      <c r="E24" s="63">
        <v>7000000</v>
      </c>
      <c r="F24" s="63">
        <v>0</v>
      </c>
      <c r="G24" s="63">
        <v>0</v>
      </c>
      <c r="H24" s="63">
        <v>7000000</v>
      </c>
      <c r="I24" s="63">
        <v>3975199.2</v>
      </c>
      <c r="J24" s="63">
        <v>5168395.71</v>
      </c>
      <c r="K24" s="55">
        <v>73.83</v>
      </c>
      <c r="L24" s="55"/>
      <c r="M24" s="55">
        <v>1831604.29</v>
      </c>
      <c r="N24" s="55">
        <v>0</v>
      </c>
      <c r="O24" s="56">
        <v>5168395.71</v>
      </c>
      <c r="P24" s="1" t="s">
        <v>176</v>
      </c>
      <c r="Q24" s="53">
        <f t="shared" si="1"/>
        <v>0</v>
      </c>
      <c r="R24" s="1">
        <v>3</v>
      </c>
      <c r="S24" s="1" t="str">
        <f t="shared" si="2"/>
        <v>2</v>
      </c>
      <c r="T24" s="1" t="str">
        <f t="shared" si="3"/>
        <v>FD</v>
      </c>
      <c r="U24" s="1" t="str">
        <f t="shared" si="0"/>
        <v>´2490000000000000000000</v>
      </c>
    </row>
    <row r="25" spans="1:21" x14ac:dyDescent="0.2">
      <c r="E25" s="60"/>
      <c r="F25" s="60"/>
      <c r="G25" s="60"/>
      <c r="H25" s="60"/>
      <c r="I25" s="60"/>
      <c r="J25" s="60"/>
    </row>
    <row r="26" spans="1:21" x14ac:dyDescent="0.2">
      <c r="E26" s="60"/>
      <c r="F26" s="60"/>
      <c r="G26" s="60"/>
      <c r="H26" s="60"/>
      <c r="I26" s="60"/>
      <c r="J26" s="60"/>
    </row>
    <row r="27" spans="1:21" x14ac:dyDescent="0.2">
      <c r="E27" s="60"/>
      <c r="F27" s="60"/>
      <c r="G27" s="60"/>
      <c r="H27" s="60"/>
      <c r="I27" s="60"/>
      <c r="J27" s="60"/>
    </row>
    <row r="28" spans="1:21" x14ac:dyDescent="0.2">
      <c r="E28" s="60"/>
      <c r="F28" s="60"/>
      <c r="G28" s="60"/>
      <c r="H28" s="60"/>
      <c r="I28" s="60"/>
      <c r="J28" s="60"/>
    </row>
    <row r="29" spans="1:21" x14ac:dyDescent="0.2">
      <c r="E29" s="60"/>
      <c r="F29" s="60"/>
      <c r="G29" s="60"/>
      <c r="H29" s="60"/>
      <c r="I29" s="60"/>
      <c r="J29" s="60"/>
    </row>
    <row r="30" spans="1:21" x14ac:dyDescent="0.2">
      <c r="E30" s="60"/>
      <c r="F30" s="60"/>
      <c r="G30" s="60"/>
      <c r="H30" s="60"/>
      <c r="I30" s="60"/>
      <c r="J30" s="60"/>
    </row>
    <row r="31" spans="1:21" x14ac:dyDescent="0.2">
      <c r="E31" s="60"/>
      <c r="F31" s="60"/>
      <c r="G31" s="60"/>
      <c r="H31" s="60"/>
      <c r="I31" s="60"/>
      <c r="J31" s="60"/>
    </row>
    <row r="32" spans="1:21" x14ac:dyDescent="0.2">
      <c r="E32" s="60"/>
      <c r="F32" s="60"/>
      <c r="G32" s="60"/>
      <c r="H32" s="60"/>
      <c r="I32" s="60"/>
      <c r="J32" s="60"/>
    </row>
    <row r="33" spans="5:10" x14ac:dyDescent="0.2">
      <c r="E33" s="60"/>
      <c r="F33" s="60"/>
      <c r="G33" s="60"/>
      <c r="H33" s="60"/>
      <c r="I33" s="60"/>
      <c r="J33" s="60"/>
    </row>
    <row r="34" spans="5:10" x14ac:dyDescent="0.2">
      <c r="E34" s="60"/>
      <c r="F34" s="60"/>
      <c r="G34" s="60"/>
      <c r="H34" s="60"/>
      <c r="I34" s="60"/>
      <c r="J34" s="60"/>
    </row>
    <row r="35" spans="5:10" x14ac:dyDescent="0.2">
      <c r="E35" s="60"/>
      <c r="F35" s="60"/>
      <c r="G35" s="60"/>
      <c r="H35" s="60"/>
      <c r="I35" s="60"/>
      <c r="J35" s="60"/>
    </row>
    <row r="36" spans="5:10" x14ac:dyDescent="0.2">
      <c r="E36" s="60"/>
      <c r="F36" s="60"/>
      <c r="G36" s="60"/>
      <c r="H36" s="60"/>
      <c r="I36" s="60"/>
      <c r="J36" s="60"/>
    </row>
    <row r="37" spans="5:10" x14ac:dyDescent="0.2">
      <c r="E37" s="60"/>
      <c r="F37" s="60"/>
      <c r="G37" s="60"/>
      <c r="H37" s="60"/>
      <c r="I37" s="60"/>
      <c r="J37" s="60"/>
    </row>
    <row r="38" spans="5:10" x14ac:dyDescent="0.2">
      <c r="E38" s="60"/>
      <c r="F38" s="60"/>
      <c r="G38" s="60"/>
      <c r="H38" s="60"/>
      <c r="I38" s="60"/>
      <c r="J38" s="60"/>
    </row>
    <row r="39" spans="5:10" x14ac:dyDescent="0.2">
      <c r="E39" s="60"/>
      <c r="F39" s="60"/>
      <c r="G39" s="60"/>
      <c r="H39" s="60"/>
      <c r="I39" s="60"/>
      <c r="J39" s="60"/>
    </row>
    <row r="40" spans="5:10" x14ac:dyDescent="0.2">
      <c r="E40" s="60"/>
      <c r="F40" s="60"/>
      <c r="G40" s="60"/>
      <c r="H40" s="60"/>
      <c r="I40" s="60"/>
      <c r="J40" s="60"/>
    </row>
    <row r="41" spans="5:10" x14ac:dyDescent="0.2">
      <c r="E41" s="60"/>
      <c r="F41" s="60"/>
      <c r="G41" s="60"/>
      <c r="H41" s="60"/>
      <c r="I41" s="60"/>
      <c r="J41" s="60"/>
    </row>
    <row r="42" spans="5:10" x14ac:dyDescent="0.2">
      <c r="E42" s="60"/>
      <c r="F42" s="60"/>
      <c r="G42" s="60"/>
      <c r="H42" s="60"/>
      <c r="I42" s="60"/>
      <c r="J42" s="60"/>
    </row>
    <row r="43" spans="5:10" x14ac:dyDescent="0.2">
      <c r="E43" s="60"/>
      <c r="F43" s="60"/>
      <c r="G43" s="60"/>
      <c r="H43" s="60"/>
      <c r="I43" s="60"/>
      <c r="J43" s="60"/>
    </row>
    <row r="44" spans="5:10" x14ac:dyDescent="0.2">
      <c r="E44" s="60"/>
      <c r="F44" s="60"/>
      <c r="G44" s="60"/>
      <c r="H44" s="60"/>
      <c r="I44" s="60"/>
      <c r="J44" s="60"/>
    </row>
    <row r="45" spans="5:10" x14ac:dyDescent="0.2">
      <c r="E45" s="60"/>
      <c r="F45" s="60"/>
      <c r="G45" s="60"/>
      <c r="H45" s="60"/>
      <c r="I45" s="60"/>
      <c r="J45" s="60"/>
    </row>
    <row r="46" spans="5:10" x14ac:dyDescent="0.2">
      <c r="E46" s="60"/>
      <c r="F46" s="60"/>
      <c r="G46" s="60"/>
      <c r="H46" s="60"/>
      <c r="I46" s="60"/>
      <c r="J46" s="60"/>
    </row>
    <row r="47" spans="5:10" x14ac:dyDescent="0.2">
      <c r="E47" s="60"/>
      <c r="F47" s="60"/>
      <c r="G47" s="60"/>
      <c r="H47" s="60"/>
      <c r="I47" s="60"/>
      <c r="J47" s="60"/>
    </row>
    <row r="48" spans="5:10" x14ac:dyDescent="0.2">
      <c r="E48" s="60"/>
      <c r="F48" s="60"/>
      <c r="G48" s="60"/>
      <c r="H48" s="60"/>
      <c r="I48" s="60"/>
      <c r="J48" s="60"/>
    </row>
    <row r="49" spans="5:10" x14ac:dyDescent="0.2">
      <c r="E49" s="60"/>
      <c r="F49" s="60"/>
      <c r="G49" s="60"/>
      <c r="H49" s="60"/>
      <c r="I49" s="60"/>
      <c r="J49" s="60"/>
    </row>
    <row r="50" spans="5:10" x14ac:dyDescent="0.2">
      <c r="E50" s="60"/>
      <c r="F50" s="60"/>
      <c r="G50" s="60"/>
      <c r="H50" s="60"/>
      <c r="I50" s="60"/>
      <c r="J50" s="60"/>
    </row>
    <row r="51" spans="5:10" x14ac:dyDescent="0.2">
      <c r="E51" s="60"/>
      <c r="F51" s="60"/>
      <c r="G51" s="60"/>
      <c r="H51" s="60"/>
      <c r="I51" s="60"/>
      <c r="J51" s="60"/>
    </row>
  </sheetData>
  <hyperlinks>
    <hyperlink ref="C5" location="Indice!A1" display="Indice"/>
  </hyperlinks>
  <pageMargins left="0.75" right="0.75" top="1" bottom="1" header="0.5" footer="0.5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1"/>
  <sheetViews>
    <sheetView showGridLines="0" workbookViewId="0">
      <selection activeCell="D23" sqref="D23"/>
    </sheetView>
  </sheetViews>
  <sheetFormatPr baseColWidth="10" defaultRowHeight="12.75" x14ac:dyDescent="0.2"/>
  <cols>
    <col min="1" max="2" width="45.7109375" style="1" bestFit="1" customWidth="1"/>
    <col min="3" max="3" width="42.85546875" style="1" bestFit="1" customWidth="1"/>
    <col min="4" max="4" width="40.5703125" style="1" bestFit="1" customWidth="1"/>
    <col min="5" max="5" width="18.28515625" style="1" bestFit="1" customWidth="1"/>
    <col min="6" max="6" width="23" style="1" hidden="1" customWidth="1"/>
    <col min="7" max="7" width="21.7109375" style="1" bestFit="1" customWidth="1"/>
    <col min="8" max="8" width="19.28515625" style="1" bestFit="1" customWidth="1"/>
    <col min="9" max="9" width="19.140625" style="1" hidden="1" customWidth="1"/>
    <col min="10" max="10" width="15.5703125" style="1" bestFit="1" customWidth="1"/>
    <col min="11" max="11" width="25.5703125" style="1" bestFit="1" customWidth="1"/>
    <col min="12" max="12" width="25.5703125" style="1" customWidth="1"/>
    <col min="13" max="13" width="21.28515625" style="1" bestFit="1" customWidth="1"/>
    <col min="14" max="14" width="32.28515625" style="1" bestFit="1" customWidth="1"/>
    <col min="15" max="15" width="39.42578125" style="1" bestFit="1" customWidth="1"/>
    <col min="16" max="16384" width="11.42578125" style="1"/>
  </cols>
  <sheetData>
    <row r="1" spans="1:21" ht="31.5" customHeight="1" x14ac:dyDescent="0.2">
      <c r="A1" s="24" t="s">
        <v>172</v>
      </c>
      <c r="B1" s="25" t="s">
        <v>1</v>
      </c>
      <c r="C1" s="26" t="s">
        <v>177</v>
      </c>
    </row>
    <row r="2" spans="1:21" ht="15" customHeight="1" x14ac:dyDescent="0.2">
      <c r="A2" s="27" t="s">
        <v>178</v>
      </c>
      <c r="B2" s="28"/>
      <c r="C2" s="26"/>
    </row>
    <row r="3" spans="1:21" x14ac:dyDescent="0.2">
      <c r="A3" s="1">
        <f>COUNTA(A11:A26)+11</f>
        <v>26</v>
      </c>
      <c r="B3" s="29"/>
    </row>
    <row r="4" spans="1:21" x14ac:dyDescent="0.2">
      <c r="A4" s="30" t="s">
        <v>179</v>
      </c>
      <c r="B4" s="31"/>
      <c r="C4" s="30"/>
    </row>
    <row r="5" spans="1:21" x14ac:dyDescent="0.2">
      <c r="A5" s="32"/>
      <c r="B5" s="32"/>
      <c r="C5" s="33" t="s">
        <v>5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21" x14ac:dyDescent="0.2">
      <c r="A6" s="35" t="s">
        <v>239</v>
      </c>
      <c r="B6" s="36"/>
      <c r="C6" s="35">
        <v>2</v>
      </c>
      <c r="F6" s="1">
        <v>2</v>
      </c>
    </row>
    <row r="7" spans="1:21" x14ac:dyDescent="0.2">
      <c r="A7" s="35" t="s">
        <v>248</v>
      </c>
      <c r="B7" s="35" t="s">
        <v>241</v>
      </c>
      <c r="C7" s="1" t="str">
        <f>MID(A8,FIND(" ",A8,15)+1,FIND(":",A8,FIND(" ",A8,15))-FIND(" ",A8,15)-1)</f>
        <v>CB-0101</v>
      </c>
      <c r="D7" s="1" t="str">
        <f>MID(B8,23,2)</f>
        <v>03</v>
      </c>
      <c r="E7" s="27" t="s">
        <v>178</v>
      </c>
      <c r="F7" s="27" t="s">
        <v>6</v>
      </c>
      <c r="G7" s="1" t="str">
        <f>MID(A8,FIND(" ",A8,14)+1,7)</f>
        <v>CB-0101</v>
      </c>
      <c r="H7" s="1" t="s">
        <v>7</v>
      </c>
    </row>
    <row r="8" spans="1:21" ht="25.5" x14ac:dyDescent="0.2">
      <c r="A8" s="35" t="s">
        <v>242</v>
      </c>
      <c r="B8" s="35" t="s">
        <v>243</v>
      </c>
      <c r="D8" s="1" t="str">
        <f>MID(A7,7,150)</f>
        <v>DL RAFAEL URIBE URIBE.</v>
      </c>
      <c r="E8" s="1" t="s">
        <v>7</v>
      </c>
    </row>
    <row r="9" spans="1:21" x14ac:dyDescent="0.2">
      <c r="A9" s="35" t="s">
        <v>249</v>
      </c>
      <c r="B9" s="35" t="s">
        <v>245</v>
      </c>
    </row>
    <row r="10" spans="1:21" x14ac:dyDescent="0.2">
      <c r="A10" s="30"/>
      <c r="B10" s="31"/>
      <c r="C10" s="30"/>
    </row>
    <row r="11" spans="1:21" ht="13.5" thickBot="1" x14ac:dyDescent="0.25">
      <c r="A11" s="37"/>
      <c r="B11" s="38"/>
      <c r="C11" s="37"/>
    </row>
    <row r="12" spans="1:21" ht="25.5" x14ac:dyDescent="0.2">
      <c r="A12" s="39" t="s">
        <v>8</v>
      </c>
      <c r="B12" s="40" t="s">
        <v>9</v>
      </c>
      <c r="C12" s="41" t="s">
        <v>10</v>
      </c>
      <c r="D12" s="42" t="s">
        <v>11</v>
      </c>
      <c r="E12" s="43" t="s">
        <v>12</v>
      </c>
      <c r="F12" s="42" t="s">
        <v>13</v>
      </c>
      <c r="G12" s="42" t="s">
        <v>14</v>
      </c>
      <c r="H12" s="42" t="s">
        <v>15</v>
      </c>
      <c r="I12" s="42" t="s">
        <v>16</v>
      </c>
      <c r="J12" s="43" t="s">
        <v>17</v>
      </c>
      <c r="K12" s="42" t="s">
        <v>18</v>
      </c>
      <c r="L12" s="42"/>
      <c r="M12" s="43" t="s">
        <v>19</v>
      </c>
      <c r="N12" s="42" t="s">
        <v>20</v>
      </c>
      <c r="O12" s="44" t="s">
        <v>21</v>
      </c>
      <c r="P12" s="1" t="s">
        <v>22</v>
      </c>
      <c r="Q12" s="1" t="s">
        <v>23</v>
      </c>
      <c r="R12" s="1" t="s">
        <v>24</v>
      </c>
      <c r="S12" s="1" t="s">
        <v>25</v>
      </c>
      <c r="T12" s="1" t="s">
        <v>26</v>
      </c>
    </row>
    <row r="13" spans="1:21" ht="25.5" x14ac:dyDescent="0.2">
      <c r="A13" s="45" t="s">
        <v>27</v>
      </c>
      <c r="B13" s="46"/>
      <c r="C13" s="47" t="s">
        <v>28</v>
      </c>
      <c r="D13" s="47" t="s">
        <v>29</v>
      </c>
      <c r="E13" s="47" t="s">
        <v>30</v>
      </c>
      <c r="F13" s="47" t="s">
        <v>31</v>
      </c>
      <c r="G13" s="47" t="s">
        <v>32</v>
      </c>
      <c r="H13" s="47" t="s">
        <v>33</v>
      </c>
      <c r="I13" s="47" t="s">
        <v>16</v>
      </c>
      <c r="J13" s="47" t="s">
        <v>17</v>
      </c>
      <c r="K13" s="47" t="s">
        <v>34</v>
      </c>
      <c r="L13" s="47"/>
      <c r="M13" s="47" t="s">
        <v>35</v>
      </c>
      <c r="N13" s="47" t="s">
        <v>20</v>
      </c>
      <c r="O13" s="48" t="s">
        <v>21</v>
      </c>
    </row>
    <row r="14" spans="1:21" x14ac:dyDescent="0.2">
      <c r="A14" s="49" t="s">
        <v>178</v>
      </c>
      <c r="B14" s="49" t="s">
        <v>36</v>
      </c>
      <c r="C14" s="50" t="s">
        <v>37</v>
      </c>
      <c r="D14" s="50" t="s">
        <v>38</v>
      </c>
      <c r="E14" s="62">
        <v>37198030000</v>
      </c>
      <c r="F14" s="62">
        <v>0</v>
      </c>
      <c r="G14" s="62">
        <v>0</v>
      </c>
      <c r="H14" s="62">
        <v>37198030000</v>
      </c>
      <c r="I14" s="62">
        <v>18184839.079999998</v>
      </c>
      <c r="J14" s="62">
        <v>63537800.689999998</v>
      </c>
      <c r="K14" s="51">
        <v>0.17</v>
      </c>
      <c r="L14" s="51"/>
      <c r="M14" s="51">
        <v>37134492199.309998</v>
      </c>
      <c r="N14" s="51">
        <v>0</v>
      </c>
      <c r="O14" s="52">
        <v>63537800.689999998</v>
      </c>
      <c r="P14" s="1" t="s">
        <v>180</v>
      </c>
      <c r="Q14" s="53">
        <f>(H14-J14-M14)+(E14+G14-H14)</f>
        <v>0</v>
      </c>
      <c r="R14" s="1">
        <v>1</v>
      </c>
      <c r="S14" s="1" t="str">
        <f>MID(P14,2,1)</f>
        <v>2</v>
      </c>
      <c r="T14" s="1" t="str">
        <f>MID(P14,3,2)</f>
        <v>FD</v>
      </c>
      <c r="U14" s="1" t="str">
        <f t="shared" ref="U14:U26" si="0">IF(MID(B14,2,1)="9","´9000000000000000000000",B14)</f>
        <v>´2000000000000000000000</v>
      </c>
    </row>
    <row r="15" spans="1:21" x14ac:dyDescent="0.2">
      <c r="A15" s="49" t="s">
        <v>178</v>
      </c>
      <c r="B15" s="49" t="s">
        <v>40</v>
      </c>
      <c r="C15" s="50" t="s">
        <v>41</v>
      </c>
      <c r="D15" s="50" t="s">
        <v>42</v>
      </c>
      <c r="E15" s="62">
        <v>146200000</v>
      </c>
      <c r="F15" s="62">
        <v>0</v>
      </c>
      <c r="G15" s="62">
        <v>0</v>
      </c>
      <c r="H15" s="62">
        <v>146200000</v>
      </c>
      <c r="I15" s="62">
        <v>6652421.7300000004</v>
      </c>
      <c r="J15" s="62">
        <v>26239801.449999999</v>
      </c>
      <c r="K15" s="51">
        <v>17.940000000000001</v>
      </c>
      <c r="L15" s="51"/>
      <c r="M15" s="51">
        <v>119960198.55</v>
      </c>
      <c r="N15" s="51">
        <v>0</v>
      </c>
      <c r="O15" s="52">
        <v>26239801.449999999</v>
      </c>
      <c r="P15" s="1" t="s">
        <v>180</v>
      </c>
      <c r="Q15" s="53">
        <f t="shared" ref="Q15:Q26" si="1">(H15-J15-M15)+(E15+G15-H15)</f>
        <v>0</v>
      </c>
      <c r="R15" s="1">
        <v>2</v>
      </c>
      <c r="S15" s="1" t="str">
        <f t="shared" ref="S15:S26" si="2">MID(P15,2,1)</f>
        <v>2</v>
      </c>
      <c r="T15" s="1" t="str">
        <f t="shared" ref="T15:T26" si="3">MID(P15,3,2)</f>
        <v>FD</v>
      </c>
      <c r="U15" s="1" t="str">
        <f t="shared" si="0"/>
        <v>´2100000000000000000000</v>
      </c>
    </row>
    <row r="16" spans="1:21" x14ac:dyDescent="0.2">
      <c r="A16" s="49" t="s">
        <v>178</v>
      </c>
      <c r="B16" s="49" t="s">
        <v>43</v>
      </c>
      <c r="C16" s="50" t="s">
        <v>44</v>
      </c>
      <c r="D16" s="50" t="s">
        <v>45</v>
      </c>
      <c r="E16" s="62">
        <v>146200000</v>
      </c>
      <c r="F16" s="62">
        <v>0</v>
      </c>
      <c r="G16" s="62">
        <v>0</v>
      </c>
      <c r="H16" s="62">
        <v>146200000</v>
      </c>
      <c r="I16" s="62">
        <v>6652421.7300000004</v>
      </c>
      <c r="J16" s="62">
        <v>26239801.449999999</v>
      </c>
      <c r="K16" s="51">
        <v>17.940000000000001</v>
      </c>
      <c r="L16" s="51"/>
      <c r="M16" s="51">
        <v>119960198.55</v>
      </c>
      <c r="N16" s="51">
        <v>0</v>
      </c>
      <c r="O16" s="52">
        <v>26239801.449999999</v>
      </c>
      <c r="P16" s="1" t="s">
        <v>180</v>
      </c>
      <c r="Q16" s="53">
        <f t="shared" si="1"/>
        <v>0</v>
      </c>
      <c r="R16" s="1">
        <v>3</v>
      </c>
      <c r="S16" s="1" t="str">
        <f t="shared" si="2"/>
        <v>2</v>
      </c>
      <c r="T16" s="1" t="str">
        <f t="shared" si="3"/>
        <v>FD</v>
      </c>
      <c r="U16" s="1" t="str">
        <f t="shared" si="0"/>
        <v>´2120000000000000000000</v>
      </c>
    </row>
    <row r="17" spans="1:21" x14ac:dyDescent="0.2">
      <c r="A17" s="49" t="s">
        <v>178</v>
      </c>
      <c r="B17" s="49" t="s">
        <v>46</v>
      </c>
      <c r="C17" s="50" t="s">
        <v>47</v>
      </c>
      <c r="D17" s="50" t="s">
        <v>48</v>
      </c>
      <c r="E17" s="62">
        <v>145000000</v>
      </c>
      <c r="F17" s="62">
        <v>0</v>
      </c>
      <c r="G17" s="62">
        <v>0</v>
      </c>
      <c r="H17" s="62">
        <v>145000000</v>
      </c>
      <c r="I17" s="62">
        <v>6575451.7300000004</v>
      </c>
      <c r="J17" s="62">
        <v>26061867.449999999</v>
      </c>
      <c r="K17" s="51">
        <v>17.97</v>
      </c>
      <c r="L17" s="51"/>
      <c r="M17" s="51">
        <v>118938132.55</v>
      </c>
      <c r="N17" s="51">
        <v>0</v>
      </c>
      <c r="O17" s="52">
        <v>26061867.449999999</v>
      </c>
      <c r="P17" s="1" t="s">
        <v>180</v>
      </c>
      <c r="Q17" s="53">
        <f t="shared" si="1"/>
        <v>0</v>
      </c>
      <c r="R17" s="1">
        <v>5</v>
      </c>
      <c r="S17" s="1" t="str">
        <f t="shared" si="2"/>
        <v>2</v>
      </c>
      <c r="T17" s="1" t="str">
        <f t="shared" si="3"/>
        <v>FD</v>
      </c>
      <c r="U17" s="1" t="str">
        <f t="shared" si="0"/>
        <v>´2120300000000000000000</v>
      </c>
    </row>
    <row r="18" spans="1:21" x14ac:dyDescent="0.2">
      <c r="A18" s="49" t="s">
        <v>178</v>
      </c>
      <c r="B18" s="49" t="s">
        <v>55</v>
      </c>
      <c r="C18" s="50" t="s">
        <v>56</v>
      </c>
      <c r="D18" s="50" t="s">
        <v>57</v>
      </c>
      <c r="E18" s="62">
        <v>1200000</v>
      </c>
      <c r="F18" s="62">
        <v>0</v>
      </c>
      <c r="G18" s="62">
        <v>0</v>
      </c>
      <c r="H18" s="62">
        <v>1200000</v>
      </c>
      <c r="I18" s="62">
        <v>76970</v>
      </c>
      <c r="J18" s="62">
        <v>177934</v>
      </c>
      <c r="K18" s="51">
        <v>14.82</v>
      </c>
      <c r="L18" s="51"/>
      <c r="M18" s="51">
        <v>1022066</v>
      </c>
      <c r="N18" s="51">
        <v>0</v>
      </c>
      <c r="O18" s="52">
        <v>177934</v>
      </c>
      <c r="P18" s="1" t="s">
        <v>180</v>
      </c>
      <c r="Q18" s="53">
        <f t="shared" si="1"/>
        <v>0</v>
      </c>
      <c r="R18" s="1">
        <v>5</v>
      </c>
      <c r="S18" s="1" t="str">
        <f t="shared" si="2"/>
        <v>2</v>
      </c>
      <c r="T18" s="1" t="str">
        <f t="shared" si="3"/>
        <v>FD</v>
      </c>
      <c r="U18" s="1" t="str">
        <f t="shared" si="0"/>
        <v>´2129900000000000000000</v>
      </c>
    </row>
    <row r="19" spans="1:21" x14ac:dyDescent="0.2">
      <c r="A19" s="49" t="s">
        <v>178</v>
      </c>
      <c r="B19" s="49" t="s">
        <v>58</v>
      </c>
      <c r="C19" s="50" t="s">
        <v>59</v>
      </c>
      <c r="D19" s="50" t="s">
        <v>60</v>
      </c>
      <c r="E19" s="62">
        <v>36943830000</v>
      </c>
      <c r="F19" s="62">
        <v>0</v>
      </c>
      <c r="G19" s="62">
        <v>0</v>
      </c>
      <c r="H19" s="62">
        <v>36943830000</v>
      </c>
      <c r="I19" s="62">
        <v>0</v>
      </c>
      <c r="J19" s="62">
        <v>0</v>
      </c>
      <c r="K19" s="51">
        <v>0</v>
      </c>
      <c r="L19" s="51"/>
      <c r="M19" s="51">
        <v>36943830000</v>
      </c>
      <c r="N19" s="51">
        <v>0</v>
      </c>
      <c r="O19" s="52">
        <v>0</v>
      </c>
      <c r="P19" s="1" t="s">
        <v>180</v>
      </c>
      <c r="Q19" s="53">
        <f t="shared" si="1"/>
        <v>0</v>
      </c>
      <c r="R19" s="1">
        <v>2</v>
      </c>
      <c r="S19" s="1" t="str">
        <f t="shared" si="2"/>
        <v>2</v>
      </c>
      <c r="T19" s="1" t="str">
        <f t="shared" si="3"/>
        <v>FD</v>
      </c>
      <c r="U19" s="1" t="str">
        <f t="shared" si="0"/>
        <v>´2200000000000000000000</v>
      </c>
    </row>
    <row r="20" spans="1:21" x14ac:dyDescent="0.2">
      <c r="A20" s="49" t="s">
        <v>178</v>
      </c>
      <c r="B20" s="49" t="s">
        <v>61</v>
      </c>
      <c r="C20" s="50" t="s">
        <v>62</v>
      </c>
      <c r="D20" s="50" t="s">
        <v>63</v>
      </c>
      <c r="E20" s="62">
        <v>36943830000</v>
      </c>
      <c r="F20" s="62">
        <v>0</v>
      </c>
      <c r="G20" s="62">
        <v>0</v>
      </c>
      <c r="H20" s="62">
        <v>36943830000</v>
      </c>
      <c r="I20" s="62">
        <v>0</v>
      </c>
      <c r="J20" s="62">
        <v>0</v>
      </c>
      <c r="K20" s="51">
        <v>0</v>
      </c>
      <c r="L20" s="51"/>
      <c r="M20" s="51">
        <v>36943830000</v>
      </c>
      <c r="N20" s="51">
        <v>0</v>
      </c>
      <c r="O20" s="52">
        <v>0</v>
      </c>
      <c r="P20" s="1" t="s">
        <v>180</v>
      </c>
      <c r="Q20" s="53">
        <f t="shared" si="1"/>
        <v>0</v>
      </c>
      <c r="R20" s="1">
        <v>3</v>
      </c>
      <c r="S20" s="1" t="str">
        <f t="shared" si="2"/>
        <v>2</v>
      </c>
      <c r="T20" s="1" t="str">
        <f t="shared" si="3"/>
        <v>FD</v>
      </c>
      <c r="U20" s="1" t="str">
        <f t="shared" si="0"/>
        <v>´2240000000000000000000</v>
      </c>
    </row>
    <row r="21" spans="1:21" x14ac:dyDescent="0.2">
      <c r="A21" s="49" t="s">
        <v>178</v>
      </c>
      <c r="B21" s="49" t="s">
        <v>64</v>
      </c>
      <c r="C21" s="50" t="s">
        <v>65</v>
      </c>
      <c r="D21" s="50" t="s">
        <v>66</v>
      </c>
      <c r="E21" s="62">
        <v>36943830000</v>
      </c>
      <c r="F21" s="62">
        <v>0</v>
      </c>
      <c r="G21" s="62">
        <v>0</v>
      </c>
      <c r="H21" s="62">
        <v>36943830000</v>
      </c>
      <c r="I21" s="62">
        <v>0</v>
      </c>
      <c r="J21" s="62">
        <v>0</v>
      </c>
      <c r="K21" s="51">
        <v>0</v>
      </c>
      <c r="L21" s="51"/>
      <c r="M21" s="51">
        <v>36943830000</v>
      </c>
      <c r="N21" s="51">
        <v>0</v>
      </c>
      <c r="O21" s="52">
        <v>0</v>
      </c>
      <c r="P21" s="1" t="s">
        <v>180</v>
      </c>
      <c r="Q21" s="53">
        <f t="shared" si="1"/>
        <v>0</v>
      </c>
      <c r="R21" s="1">
        <v>5</v>
      </c>
      <c r="S21" s="1" t="str">
        <f t="shared" si="2"/>
        <v>2</v>
      </c>
      <c r="T21" s="1" t="str">
        <f t="shared" si="3"/>
        <v>FD</v>
      </c>
      <c r="U21" s="1" t="str">
        <f t="shared" si="0"/>
        <v>´2240500000000000000000</v>
      </c>
    </row>
    <row r="22" spans="1:21" x14ac:dyDescent="0.2">
      <c r="A22" s="49" t="s">
        <v>178</v>
      </c>
      <c r="B22" s="49" t="s">
        <v>67</v>
      </c>
      <c r="C22" s="50" t="s">
        <v>68</v>
      </c>
      <c r="D22" s="50" t="s">
        <v>69</v>
      </c>
      <c r="E22" s="62">
        <v>36943830000</v>
      </c>
      <c r="F22" s="62">
        <v>0</v>
      </c>
      <c r="G22" s="62">
        <v>0</v>
      </c>
      <c r="H22" s="62">
        <v>36943830000</v>
      </c>
      <c r="I22" s="62">
        <v>0</v>
      </c>
      <c r="J22" s="62">
        <v>0</v>
      </c>
      <c r="K22" s="51">
        <v>0</v>
      </c>
      <c r="L22" s="51"/>
      <c r="M22" s="51">
        <v>36943830000</v>
      </c>
      <c r="N22" s="51">
        <v>0</v>
      </c>
      <c r="O22" s="52">
        <v>0</v>
      </c>
      <c r="P22" s="1" t="s">
        <v>180</v>
      </c>
      <c r="Q22" s="53">
        <f t="shared" si="1"/>
        <v>0</v>
      </c>
      <c r="R22" s="1">
        <v>7</v>
      </c>
      <c r="S22" s="1" t="str">
        <f t="shared" si="2"/>
        <v>2</v>
      </c>
      <c r="T22" s="1" t="str">
        <f t="shared" si="3"/>
        <v>FD</v>
      </c>
      <c r="U22" s="1" t="str">
        <f t="shared" si="0"/>
        <v>´2240501000000000000000</v>
      </c>
    </row>
    <row r="23" spans="1:21" x14ac:dyDescent="0.2">
      <c r="A23" s="49" t="s">
        <v>178</v>
      </c>
      <c r="B23" s="49" t="s">
        <v>70</v>
      </c>
      <c r="C23" s="50" t="s">
        <v>71</v>
      </c>
      <c r="D23" s="50" t="s">
        <v>72</v>
      </c>
      <c r="E23" s="62">
        <v>108000000</v>
      </c>
      <c r="F23" s="62">
        <v>0</v>
      </c>
      <c r="G23" s="62">
        <v>0</v>
      </c>
      <c r="H23" s="62">
        <v>108000000</v>
      </c>
      <c r="I23" s="62">
        <v>11532417.35</v>
      </c>
      <c r="J23" s="62">
        <v>37297999.240000002</v>
      </c>
      <c r="K23" s="51">
        <v>34.53</v>
      </c>
      <c r="L23" s="51"/>
      <c r="M23" s="51">
        <v>70702000.760000005</v>
      </c>
      <c r="N23" s="51">
        <v>0</v>
      </c>
      <c r="O23" s="52">
        <v>37297999.240000002</v>
      </c>
      <c r="P23" s="1" t="s">
        <v>180</v>
      </c>
      <c r="Q23" s="53">
        <f t="shared" si="1"/>
        <v>-1.4901161193847656E-8</v>
      </c>
      <c r="R23" s="1">
        <v>2</v>
      </c>
      <c r="S23" s="1" t="str">
        <f t="shared" si="2"/>
        <v>2</v>
      </c>
      <c r="T23" s="1" t="str">
        <f t="shared" si="3"/>
        <v>FD</v>
      </c>
      <c r="U23" s="1" t="str">
        <f t="shared" si="0"/>
        <v>´2400000000000000000000</v>
      </c>
    </row>
    <row r="24" spans="1:21" ht="25.5" x14ac:dyDescent="0.2">
      <c r="A24" s="49" t="s">
        <v>178</v>
      </c>
      <c r="B24" s="49" t="s">
        <v>73</v>
      </c>
      <c r="C24" s="50" t="s">
        <v>74</v>
      </c>
      <c r="D24" s="50" t="s">
        <v>75</v>
      </c>
      <c r="E24" s="62">
        <v>98000000</v>
      </c>
      <c r="F24" s="62">
        <v>0</v>
      </c>
      <c r="G24" s="62">
        <v>0</v>
      </c>
      <c r="H24" s="62">
        <v>98000000</v>
      </c>
      <c r="I24" s="62">
        <v>42993.35</v>
      </c>
      <c r="J24" s="62">
        <v>12850501.24</v>
      </c>
      <c r="K24" s="51">
        <v>13.11</v>
      </c>
      <c r="L24" s="51"/>
      <c r="M24" s="51">
        <v>85149498.760000005</v>
      </c>
      <c r="N24" s="51">
        <v>0</v>
      </c>
      <c r="O24" s="52">
        <v>12850501.24</v>
      </c>
      <c r="P24" s="1" t="s">
        <v>180</v>
      </c>
      <c r="Q24" s="53">
        <f t="shared" si="1"/>
        <v>0</v>
      </c>
      <c r="R24" s="1">
        <v>3</v>
      </c>
      <c r="S24" s="1" t="str">
        <f t="shared" si="2"/>
        <v>2</v>
      </c>
      <c r="T24" s="1" t="str">
        <f t="shared" si="3"/>
        <v>FD</v>
      </c>
      <c r="U24" s="1" t="str">
        <f t="shared" si="0"/>
        <v>´2430000000000000000000</v>
      </c>
    </row>
    <row r="25" spans="1:21" ht="25.5" x14ac:dyDescent="0.2">
      <c r="A25" s="49" t="s">
        <v>178</v>
      </c>
      <c r="B25" s="49" t="s">
        <v>76</v>
      </c>
      <c r="C25" s="50" t="s">
        <v>77</v>
      </c>
      <c r="D25" s="50" t="s">
        <v>117</v>
      </c>
      <c r="E25" s="62">
        <v>98000000</v>
      </c>
      <c r="F25" s="62">
        <v>0</v>
      </c>
      <c r="G25" s="62">
        <v>0</v>
      </c>
      <c r="H25" s="62">
        <v>98000000</v>
      </c>
      <c r="I25" s="62">
        <v>42993.35</v>
      </c>
      <c r="J25" s="62">
        <v>12850501.24</v>
      </c>
      <c r="K25" s="51">
        <v>13.11</v>
      </c>
      <c r="L25" s="51"/>
      <c r="M25" s="51">
        <v>85149498.760000005</v>
      </c>
      <c r="N25" s="51">
        <v>0</v>
      </c>
      <c r="O25" s="52">
        <v>12850501.24</v>
      </c>
      <c r="P25" s="1" t="s">
        <v>180</v>
      </c>
      <c r="Q25" s="53">
        <f t="shared" si="1"/>
        <v>0</v>
      </c>
      <c r="R25" s="1">
        <v>5</v>
      </c>
      <c r="S25" s="1" t="str">
        <f t="shared" si="2"/>
        <v>2</v>
      </c>
      <c r="T25" s="1" t="str">
        <f t="shared" si="3"/>
        <v>FD</v>
      </c>
      <c r="U25" s="1" t="str">
        <f t="shared" si="0"/>
        <v>´2430200000000000000000</v>
      </c>
    </row>
    <row r="26" spans="1:21" ht="13.5" thickBot="1" x14ac:dyDescent="0.25">
      <c r="A26" s="49" t="s">
        <v>178</v>
      </c>
      <c r="B26" s="49" t="s">
        <v>79</v>
      </c>
      <c r="C26" s="54" t="s">
        <v>80</v>
      </c>
      <c r="D26" s="54" t="s">
        <v>81</v>
      </c>
      <c r="E26" s="63">
        <v>10000000</v>
      </c>
      <c r="F26" s="63">
        <v>0</v>
      </c>
      <c r="G26" s="63">
        <v>0</v>
      </c>
      <c r="H26" s="63">
        <v>10000000</v>
      </c>
      <c r="I26" s="63">
        <v>11489424</v>
      </c>
      <c r="J26" s="63">
        <v>24447498</v>
      </c>
      <c r="K26" s="55">
        <v>244.47</v>
      </c>
      <c r="L26" s="55"/>
      <c r="M26" s="55">
        <v>-14447498</v>
      </c>
      <c r="N26" s="55">
        <v>0</v>
      </c>
      <c r="O26" s="56">
        <v>24447498</v>
      </c>
      <c r="P26" s="1" t="s">
        <v>180</v>
      </c>
      <c r="Q26" s="53">
        <f t="shared" si="1"/>
        <v>0</v>
      </c>
      <c r="R26" s="1">
        <v>3</v>
      </c>
      <c r="S26" s="1" t="str">
        <f t="shared" si="2"/>
        <v>2</v>
      </c>
      <c r="T26" s="1" t="str">
        <f t="shared" si="3"/>
        <v>FD</v>
      </c>
      <c r="U26" s="1" t="str">
        <f t="shared" si="0"/>
        <v>´2490000000000000000000</v>
      </c>
    </row>
    <row r="27" spans="1:21" x14ac:dyDescent="0.2">
      <c r="E27" s="60"/>
      <c r="F27" s="60"/>
      <c r="G27" s="60"/>
      <c r="H27" s="60"/>
      <c r="I27" s="60"/>
      <c r="J27" s="60"/>
    </row>
    <row r="28" spans="1:21" x14ac:dyDescent="0.2">
      <c r="E28" s="60"/>
      <c r="F28" s="60"/>
      <c r="G28" s="60"/>
      <c r="H28" s="60"/>
      <c r="I28" s="60"/>
      <c r="J28" s="60"/>
    </row>
    <row r="29" spans="1:21" x14ac:dyDescent="0.2">
      <c r="E29" s="60"/>
      <c r="F29" s="60"/>
      <c r="G29" s="60"/>
      <c r="H29" s="60"/>
      <c r="I29" s="60"/>
      <c r="J29" s="60"/>
    </row>
    <row r="30" spans="1:21" x14ac:dyDescent="0.2">
      <c r="E30" s="60"/>
      <c r="F30" s="60"/>
      <c r="G30" s="60"/>
      <c r="H30" s="60"/>
      <c r="I30" s="60"/>
      <c r="J30" s="60"/>
    </row>
    <row r="31" spans="1:21" x14ac:dyDescent="0.2">
      <c r="E31" s="60"/>
      <c r="F31" s="60"/>
      <c r="G31" s="60"/>
      <c r="H31" s="60"/>
      <c r="I31" s="60"/>
      <c r="J31" s="60"/>
    </row>
    <row r="32" spans="1:21" x14ac:dyDescent="0.2">
      <c r="E32" s="60"/>
      <c r="F32" s="60"/>
      <c r="G32" s="60"/>
      <c r="H32" s="60"/>
      <c r="I32" s="60"/>
      <c r="J32" s="60"/>
    </row>
    <row r="33" spans="5:10" x14ac:dyDescent="0.2">
      <c r="E33" s="60"/>
      <c r="F33" s="60"/>
      <c r="G33" s="60"/>
      <c r="H33" s="60"/>
      <c r="I33" s="60"/>
      <c r="J33" s="60"/>
    </row>
    <row r="34" spans="5:10" x14ac:dyDescent="0.2">
      <c r="E34" s="60"/>
      <c r="F34" s="60"/>
      <c r="G34" s="60"/>
      <c r="H34" s="60"/>
      <c r="I34" s="60"/>
      <c r="J34" s="60"/>
    </row>
    <row r="35" spans="5:10" x14ac:dyDescent="0.2">
      <c r="E35" s="60"/>
      <c r="F35" s="60"/>
      <c r="G35" s="60"/>
      <c r="H35" s="60"/>
      <c r="I35" s="60"/>
      <c r="J35" s="60"/>
    </row>
    <row r="36" spans="5:10" x14ac:dyDescent="0.2">
      <c r="E36" s="60"/>
      <c r="F36" s="60"/>
      <c r="G36" s="60"/>
      <c r="H36" s="60"/>
      <c r="I36" s="60"/>
      <c r="J36" s="60"/>
    </row>
    <row r="37" spans="5:10" x14ac:dyDescent="0.2">
      <c r="E37" s="60"/>
      <c r="F37" s="60"/>
      <c r="G37" s="60"/>
      <c r="H37" s="60"/>
      <c r="I37" s="60"/>
      <c r="J37" s="60"/>
    </row>
    <row r="38" spans="5:10" x14ac:dyDescent="0.2">
      <c r="E38" s="60"/>
      <c r="F38" s="60"/>
      <c r="G38" s="60"/>
      <c r="H38" s="60"/>
      <c r="I38" s="60"/>
      <c r="J38" s="60"/>
    </row>
    <row r="39" spans="5:10" x14ac:dyDescent="0.2">
      <c r="E39" s="60"/>
      <c r="F39" s="60"/>
      <c r="G39" s="60"/>
      <c r="H39" s="60"/>
      <c r="I39" s="60"/>
      <c r="J39" s="60"/>
    </row>
    <row r="40" spans="5:10" x14ac:dyDescent="0.2">
      <c r="E40" s="60"/>
      <c r="F40" s="60"/>
      <c r="G40" s="60"/>
      <c r="H40" s="60"/>
      <c r="I40" s="60"/>
      <c r="J40" s="60"/>
    </row>
    <row r="41" spans="5:10" x14ac:dyDescent="0.2">
      <c r="E41" s="60"/>
      <c r="F41" s="60"/>
      <c r="G41" s="60"/>
      <c r="H41" s="60"/>
      <c r="I41" s="60"/>
      <c r="J41" s="60"/>
    </row>
    <row r="42" spans="5:10" x14ac:dyDescent="0.2">
      <c r="E42" s="60"/>
      <c r="F42" s="60"/>
      <c r="G42" s="60"/>
      <c r="H42" s="60"/>
      <c r="I42" s="60"/>
      <c r="J42" s="60"/>
    </row>
    <row r="43" spans="5:10" x14ac:dyDescent="0.2">
      <c r="E43" s="60"/>
      <c r="F43" s="60"/>
      <c r="G43" s="60"/>
      <c r="H43" s="60"/>
      <c r="I43" s="60"/>
      <c r="J43" s="60"/>
    </row>
    <row r="44" spans="5:10" x14ac:dyDescent="0.2">
      <c r="E44" s="60"/>
      <c r="F44" s="60"/>
      <c r="G44" s="60"/>
      <c r="H44" s="60"/>
      <c r="I44" s="60"/>
      <c r="J44" s="60"/>
    </row>
    <row r="45" spans="5:10" x14ac:dyDescent="0.2">
      <c r="E45" s="60"/>
      <c r="F45" s="60"/>
      <c r="G45" s="60"/>
      <c r="H45" s="60"/>
      <c r="I45" s="60"/>
      <c r="J45" s="60"/>
    </row>
    <row r="46" spans="5:10" x14ac:dyDescent="0.2">
      <c r="E46" s="60"/>
      <c r="F46" s="60"/>
      <c r="G46" s="60"/>
      <c r="H46" s="60"/>
      <c r="I46" s="60"/>
      <c r="J46" s="60"/>
    </row>
    <row r="47" spans="5:10" x14ac:dyDescent="0.2">
      <c r="E47" s="60"/>
      <c r="F47" s="60"/>
      <c r="G47" s="60"/>
      <c r="H47" s="60"/>
      <c r="I47" s="60"/>
      <c r="J47" s="60"/>
    </row>
    <row r="48" spans="5:10" x14ac:dyDescent="0.2">
      <c r="E48" s="60"/>
      <c r="F48" s="60"/>
      <c r="G48" s="60"/>
      <c r="H48" s="60"/>
      <c r="I48" s="60"/>
      <c r="J48" s="60"/>
    </row>
    <row r="49" spans="5:10" x14ac:dyDescent="0.2">
      <c r="E49" s="60"/>
      <c r="F49" s="60"/>
      <c r="G49" s="60"/>
      <c r="H49" s="60"/>
      <c r="I49" s="60"/>
      <c r="J49" s="60"/>
    </row>
    <row r="50" spans="5:10" x14ac:dyDescent="0.2">
      <c r="E50" s="60"/>
      <c r="F50" s="60"/>
      <c r="G50" s="60"/>
      <c r="H50" s="60"/>
      <c r="I50" s="60"/>
      <c r="J50" s="60"/>
    </row>
    <row r="51" spans="5:10" x14ac:dyDescent="0.2">
      <c r="E51" s="60"/>
      <c r="F51" s="60"/>
      <c r="G51" s="60"/>
      <c r="H51" s="60"/>
      <c r="I51" s="60"/>
      <c r="J51" s="60"/>
    </row>
  </sheetData>
  <hyperlinks>
    <hyperlink ref="C5" location="Indice!A1" display="Indice"/>
  </hyperlinks>
  <pageMargins left="0.75" right="0.75" top="1" bottom="1" header="0.5" footer="0.5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1"/>
  <sheetViews>
    <sheetView showGridLines="0" workbookViewId="0">
      <selection activeCell="D23" sqref="D23"/>
    </sheetView>
  </sheetViews>
  <sheetFormatPr baseColWidth="10" defaultRowHeight="12.75" x14ac:dyDescent="0.2"/>
  <cols>
    <col min="1" max="2" width="45.7109375" style="1" bestFit="1" customWidth="1"/>
    <col min="3" max="3" width="42.85546875" style="1" bestFit="1" customWidth="1"/>
    <col min="4" max="4" width="38.85546875" style="1" bestFit="1" customWidth="1"/>
    <col min="5" max="5" width="18.28515625" style="1" bestFit="1" customWidth="1"/>
    <col min="6" max="6" width="23" style="1" hidden="1" customWidth="1"/>
    <col min="7" max="7" width="21.7109375" style="1" bestFit="1" customWidth="1"/>
    <col min="8" max="8" width="19.28515625" style="1" bestFit="1" customWidth="1"/>
    <col min="9" max="9" width="19.140625" style="1" hidden="1" customWidth="1"/>
    <col min="10" max="10" width="15.5703125" style="1" bestFit="1" customWidth="1"/>
    <col min="11" max="11" width="25.5703125" style="1" bestFit="1" customWidth="1"/>
    <col min="12" max="12" width="25.5703125" style="1" customWidth="1"/>
    <col min="13" max="13" width="21.28515625" style="1" bestFit="1" customWidth="1"/>
    <col min="14" max="14" width="32.28515625" style="1" bestFit="1" customWidth="1"/>
    <col min="15" max="15" width="39.42578125" style="1" bestFit="1" customWidth="1"/>
    <col min="16" max="16384" width="11.42578125" style="1"/>
  </cols>
  <sheetData>
    <row r="1" spans="1:21" ht="31.5" customHeight="1" x14ac:dyDescent="0.2">
      <c r="A1" s="24" t="s">
        <v>181</v>
      </c>
      <c r="B1" s="25" t="s">
        <v>1</v>
      </c>
      <c r="C1" s="26" t="s">
        <v>182</v>
      </c>
    </row>
    <row r="2" spans="1:21" ht="15" customHeight="1" x14ac:dyDescent="0.2">
      <c r="A2" s="27" t="s">
        <v>183</v>
      </c>
      <c r="B2" s="28"/>
      <c r="C2" s="26"/>
    </row>
    <row r="3" spans="1:21" x14ac:dyDescent="0.2">
      <c r="A3" s="1">
        <f>COUNTA(A11:A27)+11</f>
        <v>27</v>
      </c>
      <c r="B3" s="29"/>
    </row>
    <row r="4" spans="1:21" x14ac:dyDescent="0.2">
      <c r="A4" s="30" t="s">
        <v>184</v>
      </c>
      <c r="B4" s="31"/>
      <c r="C4" s="30"/>
    </row>
    <row r="5" spans="1:21" x14ac:dyDescent="0.2">
      <c r="A5" s="32"/>
      <c r="B5" s="32"/>
      <c r="C5" s="33" t="s">
        <v>5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21" x14ac:dyDescent="0.2">
      <c r="A6" s="35" t="s">
        <v>239</v>
      </c>
      <c r="B6" s="36"/>
      <c r="C6" s="35">
        <v>2</v>
      </c>
      <c r="F6" s="1">
        <v>2</v>
      </c>
    </row>
    <row r="7" spans="1:21" x14ac:dyDescent="0.2">
      <c r="A7" s="35" t="s">
        <v>246</v>
      </c>
      <c r="B7" s="35" t="s">
        <v>241</v>
      </c>
      <c r="C7" s="1" t="str">
        <f>MID(A8,FIND(" ",A8,15)+1,FIND(":",A8,FIND(" ",A8,15))-FIND(" ",A8,15)-1)</f>
        <v>CB-0101</v>
      </c>
      <c r="D7" s="1" t="str">
        <f>MID(B8,23,2)</f>
        <v>03</v>
      </c>
      <c r="E7" s="27" t="s">
        <v>183</v>
      </c>
      <c r="F7" s="27" t="s">
        <v>6</v>
      </c>
      <c r="G7" s="1" t="str">
        <f>MID(A8,FIND(" ",A8,14)+1,7)</f>
        <v>CB-0101</v>
      </c>
      <c r="H7" s="1" t="s">
        <v>7</v>
      </c>
    </row>
    <row r="8" spans="1:21" ht="25.5" x14ac:dyDescent="0.2">
      <c r="A8" s="35" t="s">
        <v>242</v>
      </c>
      <c r="B8" s="35" t="s">
        <v>243</v>
      </c>
      <c r="D8" s="1" t="str">
        <f>MID(A7,7,150)</f>
        <v>DL CIUDAD BOLIVAR.</v>
      </c>
      <c r="E8" s="1" t="s">
        <v>7</v>
      </c>
    </row>
    <row r="9" spans="1:21" x14ac:dyDescent="0.2">
      <c r="A9" s="35" t="s">
        <v>247</v>
      </c>
      <c r="B9" s="35" t="s">
        <v>245</v>
      </c>
    </row>
    <row r="10" spans="1:21" x14ac:dyDescent="0.2">
      <c r="A10" s="30"/>
      <c r="B10" s="31"/>
      <c r="C10" s="30"/>
    </row>
    <row r="11" spans="1:21" ht="13.5" thickBot="1" x14ac:dyDescent="0.25">
      <c r="A11" s="37"/>
      <c r="B11" s="38"/>
      <c r="C11" s="37"/>
    </row>
    <row r="12" spans="1:21" ht="25.5" x14ac:dyDescent="0.2">
      <c r="A12" s="39" t="s">
        <v>8</v>
      </c>
      <c r="B12" s="40" t="s">
        <v>9</v>
      </c>
      <c r="C12" s="41" t="s">
        <v>10</v>
      </c>
      <c r="D12" s="42" t="s">
        <v>11</v>
      </c>
      <c r="E12" s="43" t="s">
        <v>12</v>
      </c>
      <c r="F12" s="42" t="s">
        <v>13</v>
      </c>
      <c r="G12" s="42" t="s">
        <v>14</v>
      </c>
      <c r="H12" s="42" t="s">
        <v>15</v>
      </c>
      <c r="I12" s="42" t="s">
        <v>16</v>
      </c>
      <c r="J12" s="43" t="s">
        <v>17</v>
      </c>
      <c r="K12" s="42" t="s">
        <v>18</v>
      </c>
      <c r="L12" s="42"/>
      <c r="M12" s="43" t="s">
        <v>19</v>
      </c>
      <c r="N12" s="42" t="s">
        <v>20</v>
      </c>
      <c r="O12" s="44" t="s">
        <v>21</v>
      </c>
      <c r="P12" s="1" t="s">
        <v>22</v>
      </c>
      <c r="Q12" s="1" t="s">
        <v>23</v>
      </c>
      <c r="R12" s="1" t="s">
        <v>24</v>
      </c>
      <c r="S12" s="1" t="s">
        <v>25</v>
      </c>
      <c r="T12" s="1" t="s">
        <v>26</v>
      </c>
    </row>
    <row r="13" spans="1:21" ht="25.5" x14ac:dyDescent="0.2">
      <c r="A13" s="45" t="s">
        <v>27</v>
      </c>
      <c r="B13" s="46"/>
      <c r="C13" s="47" t="s">
        <v>28</v>
      </c>
      <c r="D13" s="47" t="s">
        <v>29</v>
      </c>
      <c r="E13" s="47" t="s">
        <v>30</v>
      </c>
      <c r="F13" s="47" t="s">
        <v>31</v>
      </c>
      <c r="G13" s="47" t="s">
        <v>32</v>
      </c>
      <c r="H13" s="47" t="s">
        <v>33</v>
      </c>
      <c r="I13" s="47" t="s">
        <v>16</v>
      </c>
      <c r="J13" s="47" t="s">
        <v>17</v>
      </c>
      <c r="K13" s="47" t="s">
        <v>34</v>
      </c>
      <c r="L13" s="47"/>
      <c r="M13" s="47" t="s">
        <v>35</v>
      </c>
      <c r="N13" s="47" t="s">
        <v>20</v>
      </c>
      <c r="O13" s="48" t="s">
        <v>21</v>
      </c>
    </row>
    <row r="14" spans="1:21" x14ac:dyDescent="0.2">
      <c r="A14" s="49" t="s">
        <v>183</v>
      </c>
      <c r="B14" s="49" t="s">
        <v>36</v>
      </c>
      <c r="C14" s="50" t="s">
        <v>37</v>
      </c>
      <c r="D14" s="50" t="s">
        <v>38</v>
      </c>
      <c r="E14" s="62">
        <v>107006292000</v>
      </c>
      <c r="F14" s="62">
        <v>0</v>
      </c>
      <c r="G14" s="62">
        <v>0</v>
      </c>
      <c r="H14" s="62">
        <v>107006292000</v>
      </c>
      <c r="I14" s="62">
        <v>0</v>
      </c>
      <c r="J14" s="62">
        <v>66466653.5</v>
      </c>
      <c r="K14" s="51">
        <v>0.06</v>
      </c>
      <c r="L14" s="51"/>
      <c r="M14" s="51">
        <v>106939825346.5</v>
      </c>
      <c r="N14" s="51">
        <v>0</v>
      </c>
      <c r="O14" s="52">
        <v>66466653.5</v>
      </c>
      <c r="P14" s="1" t="s">
        <v>185</v>
      </c>
      <c r="Q14" s="53">
        <f>(H14-J14-M14)+(E14+G14-H14)</f>
        <v>0</v>
      </c>
      <c r="R14" s="1">
        <v>1</v>
      </c>
      <c r="S14" s="1" t="str">
        <f>MID(P14,2,1)</f>
        <v>2</v>
      </c>
      <c r="T14" s="1" t="str">
        <f>MID(P14,3,2)</f>
        <v>FD</v>
      </c>
      <c r="U14" s="1" t="str">
        <f t="shared" ref="U14:U27" si="0">IF(MID(B14,2,1)="9","´9000000000000000000000",B14)</f>
        <v>´2000000000000000000000</v>
      </c>
    </row>
    <row r="15" spans="1:21" x14ac:dyDescent="0.2">
      <c r="A15" s="49" t="s">
        <v>183</v>
      </c>
      <c r="B15" s="49" t="s">
        <v>40</v>
      </c>
      <c r="C15" s="50" t="s">
        <v>41</v>
      </c>
      <c r="D15" s="50" t="s">
        <v>42</v>
      </c>
      <c r="E15" s="62">
        <v>98000000</v>
      </c>
      <c r="F15" s="62">
        <v>0</v>
      </c>
      <c r="G15" s="62">
        <v>0</v>
      </c>
      <c r="H15" s="62">
        <v>98000000</v>
      </c>
      <c r="I15" s="62">
        <v>0</v>
      </c>
      <c r="J15" s="62">
        <v>30474638.059999999</v>
      </c>
      <c r="K15" s="51">
        <v>31.09</v>
      </c>
      <c r="L15" s="51"/>
      <c r="M15" s="51">
        <v>67525361.939999998</v>
      </c>
      <c r="N15" s="51">
        <v>0</v>
      </c>
      <c r="O15" s="52">
        <v>30474638.059999999</v>
      </c>
      <c r="P15" s="1" t="s">
        <v>185</v>
      </c>
      <c r="Q15" s="53">
        <f t="shared" ref="Q15:Q27" si="1">(H15-J15-M15)+(E15+G15-H15)</f>
        <v>0</v>
      </c>
      <c r="R15" s="1">
        <v>2</v>
      </c>
      <c r="S15" s="1" t="str">
        <f t="shared" ref="S15:S27" si="2">MID(P15,2,1)</f>
        <v>2</v>
      </c>
      <c r="T15" s="1" t="str">
        <f t="shared" ref="T15:T27" si="3">MID(P15,3,2)</f>
        <v>FD</v>
      </c>
      <c r="U15" s="1" t="str">
        <f t="shared" si="0"/>
        <v>´2100000000000000000000</v>
      </c>
    </row>
    <row r="16" spans="1:21" x14ac:dyDescent="0.2">
      <c r="A16" s="49" t="s">
        <v>183</v>
      </c>
      <c r="B16" s="49" t="s">
        <v>43</v>
      </c>
      <c r="C16" s="50" t="s">
        <v>44</v>
      </c>
      <c r="D16" s="50" t="s">
        <v>45</v>
      </c>
      <c r="E16" s="62">
        <v>98000000</v>
      </c>
      <c r="F16" s="62">
        <v>0</v>
      </c>
      <c r="G16" s="62">
        <v>0</v>
      </c>
      <c r="H16" s="62">
        <v>98000000</v>
      </c>
      <c r="I16" s="62">
        <v>0</v>
      </c>
      <c r="J16" s="62">
        <v>30474638.059999999</v>
      </c>
      <c r="K16" s="51">
        <v>31.09</v>
      </c>
      <c r="L16" s="51"/>
      <c r="M16" s="51">
        <v>67525361.939999998</v>
      </c>
      <c r="N16" s="51">
        <v>0</v>
      </c>
      <c r="O16" s="52">
        <v>30474638.059999999</v>
      </c>
      <c r="P16" s="1" t="s">
        <v>185</v>
      </c>
      <c r="Q16" s="53">
        <f t="shared" si="1"/>
        <v>0</v>
      </c>
      <c r="R16" s="1">
        <v>3</v>
      </c>
      <c r="S16" s="1" t="str">
        <f t="shared" si="2"/>
        <v>2</v>
      </c>
      <c r="T16" s="1" t="str">
        <f t="shared" si="3"/>
        <v>FD</v>
      </c>
      <c r="U16" s="1" t="str">
        <f t="shared" si="0"/>
        <v>´2120000000000000000000</v>
      </c>
    </row>
    <row r="17" spans="1:21" x14ac:dyDescent="0.2">
      <c r="A17" s="49" t="s">
        <v>183</v>
      </c>
      <c r="B17" s="49" t="s">
        <v>46</v>
      </c>
      <c r="C17" s="50" t="s">
        <v>47</v>
      </c>
      <c r="D17" s="50" t="s">
        <v>48</v>
      </c>
      <c r="E17" s="62">
        <v>70000000</v>
      </c>
      <c r="F17" s="62">
        <v>0</v>
      </c>
      <c r="G17" s="62">
        <v>0</v>
      </c>
      <c r="H17" s="62">
        <v>70000000</v>
      </c>
      <c r="I17" s="62">
        <v>0</v>
      </c>
      <c r="J17" s="62">
        <v>8071708.0599999996</v>
      </c>
      <c r="K17" s="51">
        <v>11.53</v>
      </c>
      <c r="L17" s="51"/>
      <c r="M17" s="51">
        <v>61928291.939999998</v>
      </c>
      <c r="N17" s="51">
        <v>0</v>
      </c>
      <c r="O17" s="52">
        <v>8071708.0599999996</v>
      </c>
      <c r="P17" s="1" t="s">
        <v>185</v>
      </c>
      <c r="Q17" s="53">
        <f t="shared" si="1"/>
        <v>0</v>
      </c>
      <c r="R17" s="1">
        <v>5</v>
      </c>
      <c r="S17" s="1" t="str">
        <f t="shared" si="2"/>
        <v>2</v>
      </c>
      <c r="T17" s="1" t="str">
        <f t="shared" si="3"/>
        <v>FD</v>
      </c>
      <c r="U17" s="1" t="str">
        <f t="shared" si="0"/>
        <v>´2120300000000000000000</v>
      </c>
    </row>
    <row r="18" spans="1:21" x14ac:dyDescent="0.2">
      <c r="A18" s="49" t="s">
        <v>183</v>
      </c>
      <c r="B18" s="49" t="s">
        <v>49</v>
      </c>
      <c r="C18" s="50" t="s">
        <v>50</v>
      </c>
      <c r="D18" s="50" t="s">
        <v>51</v>
      </c>
      <c r="E18" s="62">
        <v>8000000</v>
      </c>
      <c r="F18" s="62">
        <v>0</v>
      </c>
      <c r="G18" s="62">
        <v>0</v>
      </c>
      <c r="H18" s="62">
        <v>8000000</v>
      </c>
      <c r="I18" s="62">
        <v>0</v>
      </c>
      <c r="J18" s="62">
        <v>0</v>
      </c>
      <c r="K18" s="51">
        <v>0</v>
      </c>
      <c r="L18" s="51"/>
      <c r="M18" s="51">
        <v>8000000</v>
      </c>
      <c r="N18" s="51">
        <v>0</v>
      </c>
      <c r="O18" s="52">
        <v>0</v>
      </c>
      <c r="P18" s="1" t="s">
        <v>185</v>
      </c>
      <c r="Q18" s="53">
        <f t="shared" si="1"/>
        <v>0</v>
      </c>
      <c r="R18" s="1">
        <v>5</v>
      </c>
      <c r="S18" s="1" t="str">
        <f t="shared" si="2"/>
        <v>2</v>
      </c>
      <c r="T18" s="1" t="str">
        <f t="shared" si="3"/>
        <v>FD</v>
      </c>
      <c r="U18" s="1" t="str">
        <f t="shared" si="0"/>
        <v>´2120400000000000000000</v>
      </c>
    </row>
    <row r="19" spans="1:21" x14ac:dyDescent="0.2">
      <c r="A19" s="49" t="s">
        <v>183</v>
      </c>
      <c r="B19" s="49" t="s">
        <v>52</v>
      </c>
      <c r="C19" s="50" t="s">
        <v>53</v>
      </c>
      <c r="D19" s="50" t="s">
        <v>54</v>
      </c>
      <c r="E19" s="62">
        <v>8000000</v>
      </c>
      <c r="F19" s="62">
        <v>0</v>
      </c>
      <c r="G19" s="62">
        <v>0</v>
      </c>
      <c r="H19" s="62">
        <v>8000000</v>
      </c>
      <c r="I19" s="62">
        <v>0</v>
      </c>
      <c r="J19" s="62">
        <v>0</v>
      </c>
      <c r="K19" s="51">
        <v>0</v>
      </c>
      <c r="L19" s="51"/>
      <c r="M19" s="51">
        <v>8000000</v>
      </c>
      <c r="N19" s="51">
        <v>0</v>
      </c>
      <c r="O19" s="52">
        <v>0</v>
      </c>
      <c r="P19" s="1" t="s">
        <v>185</v>
      </c>
      <c r="Q19" s="53">
        <f t="shared" si="1"/>
        <v>0</v>
      </c>
      <c r="R19" s="1">
        <v>7</v>
      </c>
      <c r="S19" s="1" t="str">
        <f t="shared" si="2"/>
        <v>2</v>
      </c>
      <c r="T19" s="1" t="str">
        <f t="shared" si="3"/>
        <v>FD</v>
      </c>
      <c r="U19" s="1" t="str">
        <f t="shared" si="0"/>
        <v>´2120402000000000000000</v>
      </c>
    </row>
    <row r="20" spans="1:21" x14ac:dyDescent="0.2">
      <c r="A20" s="49" t="s">
        <v>183</v>
      </c>
      <c r="B20" s="49" t="s">
        <v>55</v>
      </c>
      <c r="C20" s="50" t="s">
        <v>56</v>
      </c>
      <c r="D20" s="50" t="s">
        <v>57</v>
      </c>
      <c r="E20" s="62">
        <v>20000000</v>
      </c>
      <c r="F20" s="62">
        <v>0</v>
      </c>
      <c r="G20" s="62">
        <v>0</v>
      </c>
      <c r="H20" s="62">
        <v>20000000</v>
      </c>
      <c r="I20" s="62">
        <v>0</v>
      </c>
      <c r="J20" s="62">
        <v>22402930</v>
      </c>
      <c r="K20" s="51">
        <v>112.01</v>
      </c>
      <c r="L20" s="51"/>
      <c r="M20" s="51">
        <v>-2402930</v>
      </c>
      <c r="N20" s="51">
        <v>0</v>
      </c>
      <c r="O20" s="52">
        <v>22402930</v>
      </c>
      <c r="P20" s="1" t="s">
        <v>185</v>
      </c>
      <c r="Q20" s="53">
        <f t="shared" si="1"/>
        <v>0</v>
      </c>
      <c r="R20" s="1">
        <v>5</v>
      </c>
      <c r="S20" s="1" t="str">
        <f t="shared" si="2"/>
        <v>2</v>
      </c>
      <c r="T20" s="1" t="str">
        <f t="shared" si="3"/>
        <v>FD</v>
      </c>
      <c r="U20" s="1" t="str">
        <f t="shared" si="0"/>
        <v>´2129900000000000000000</v>
      </c>
    </row>
    <row r="21" spans="1:21" x14ac:dyDescent="0.2">
      <c r="A21" s="49" t="s">
        <v>183</v>
      </c>
      <c r="B21" s="49" t="s">
        <v>58</v>
      </c>
      <c r="C21" s="50" t="s">
        <v>59</v>
      </c>
      <c r="D21" s="50" t="s">
        <v>60</v>
      </c>
      <c r="E21" s="62">
        <v>106548292000</v>
      </c>
      <c r="F21" s="62">
        <v>0</v>
      </c>
      <c r="G21" s="62">
        <v>0</v>
      </c>
      <c r="H21" s="62">
        <v>106548292000</v>
      </c>
      <c r="I21" s="62">
        <v>0</v>
      </c>
      <c r="J21" s="62">
        <v>0</v>
      </c>
      <c r="K21" s="51">
        <v>0</v>
      </c>
      <c r="L21" s="51"/>
      <c r="M21" s="51">
        <v>106548292000</v>
      </c>
      <c r="N21" s="51">
        <v>0</v>
      </c>
      <c r="O21" s="52">
        <v>0</v>
      </c>
      <c r="P21" s="1" t="s">
        <v>185</v>
      </c>
      <c r="Q21" s="53">
        <f t="shared" si="1"/>
        <v>0</v>
      </c>
      <c r="R21" s="1">
        <v>2</v>
      </c>
      <c r="S21" s="1" t="str">
        <f t="shared" si="2"/>
        <v>2</v>
      </c>
      <c r="T21" s="1" t="str">
        <f t="shared" si="3"/>
        <v>FD</v>
      </c>
      <c r="U21" s="1" t="str">
        <f t="shared" si="0"/>
        <v>´2200000000000000000000</v>
      </c>
    </row>
    <row r="22" spans="1:21" x14ac:dyDescent="0.2">
      <c r="A22" s="49" t="s">
        <v>183</v>
      </c>
      <c r="B22" s="49" t="s">
        <v>61</v>
      </c>
      <c r="C22" s="50" t="s">
        <v>62</v>
      </c>
      <c r="D22" s="50" t="s">
        <v>63</v>
      </c>
      <c r="E22" s="62">
        <v>106548292000</v>
      </c>
      <c r="F22" s="62">
        <v>0</v>
      </c>
      <c r="G22" s="62">
        <v>0</v>
      </c>
      <c r="H22" s="62">
        <v>106548292000</v>
      </c>
      <c r="I22" s="62">
        <v>0</v>
      </c>
      <c r="J22" s="62">
        <v>0</v>
      </c>
      <c r="K22" s="51">
        <v>0</v>
      </c>
      <c r="L22" s="51"/>
      <c r="M22" s="51">
        <v>106548292000</v>
      </c>
      <c r="N22" s="51">
        <v>0</v>
      </c>
      <c r="O22" s="52">
        <v>0</v>
      </c>
      <c r="P22" s="1" t="s">
        <v>185</v>
      </c>
      <c r="Q22" s="53">
        <f t="shared" si="1"/>
        <v>0</v>
      </c>
      <c r="R22" s="1">
        <v>3</v>
      </c>
      <c r="S22" s="1" t="str">
        <f t="shared" si="2"/>
        <v>2</v>
      </c>
      <c r="T22" s="1" t="str">
        <f t="shared" si="3"/>
        <v>FD</v>
      </c>
      <c r="U22" s="1" t="str">
        <f t="shared" si="0"/>
        <v>´2240000000000000000000</v>
      </c>
    </row>
    <row r="23" spans="1:21" x14ac:dyDescent="0.2">
      <c r="A23" s="49" t="s">
        <v>183</v>
      </c>
      <c r="B23" s="49" t="s">
        <v>64</v>
      </c>
      <c r="C23" s="50" t="s">
        <v>65</v>
      </c>
      <c r="D23" s="50" t="s">
        <v>66</v>
      </c>
      <c r="E23" s="62">
        <v>106548292000</v>
      </c>
      <c r="F23" s="62">
        <v>0</v>
      </c>
      <c r="G23" s="62">
        <v>0</v>
      </c>
      <c r="H23" s="62">
        <v>106548292000</v>
      </c>
      <c r="I23" s="62">
        <v>0</v>
      </c>
      <c r="J23" s="62">
        <v>0</v>
      </c>
      <c r="K23" s="51">
        <v>0</v>
      </c>
      <c r="L23" s="51"/>
      <c r="M23" s="51">
        <v>106548292000</v>
      </c>
      <c r="N23" s="51">
        <v>0</v>
      </c>
      <c r="O23" s="52">
        <v>0</v>
      </c>
      <c r="P23" s="1" t="s">
        <v>185</v>
      </c>
      <c r="Q23" s="53">
        <f t="shared" si="1"/>
        <v>0</v>
      </c>
      <c r="R23" s="1">
        <v>5</v>
      </c>
      <c r="S23" s="1" t="str">
        <f t="shared" si="2"/>
        <v>2</v>
      </c>
      <c r="T23" s="1" t="str">
        <f t="shared" si="3"/>
        <v>FD</v>
      </c>
      <c r="U23" s="1" t="str">
        <f t="shared" si="0"/>
        <v>´2240500000000000000000</v>
      </c>
    </row>
    <row r="24" spans="1:21" x14ac:dyDescent="0.2">
      <c r="A24" s="49" t="s">
        <v>183</v>
      </c>
      <c r="B24" s="49" t="s">
        <v>67</v>
      </c>
      <c r="C24" s="50" t="s">
        <v>68</v>
      </c>
      <c r="D24" s="50" t="s">
        <v>69</v>
      </c>
      <c r="E24" s="62">
        <v>106548292000</v>
      </c>
      <c r="F24" s="62">
        <v>0</v>
      </c>
      <c r="G24" s="62">
        <v>0</v>
      </c>
      <c r="H24" s="62">
        <v>106548292000</v>
      </c>
      <c r="I24" s="62">
        <v>0</v>
      </c>
      <c r="J24" s="62">
        <v>0</v>
      </c>
      <c r="K24" s="51">
        <v>0</v>
      </c>
      <c r="L24" s="51"/>
      <c r="M24" s="51">
        <v>106548292000</v>
      </c>
      <c r="N24" s="51">
        <v>0</v>
      </c>
      <c r="O24" s="52">
        <v>0</v>
      </c>
      <c r="P24" s="1" t="s">
        <v>185</v>
      </c>
      <c r="Q24" s="53">
        <f t="shared" si="1"/>
        <v>0</v>
      </c>
      <c r="R24" s="1">
        <v>7</v>
      </c>
      <c r="S24" s="1" t="str">
        <f t="shared" si="2"/>
        <v>2</v>
      </c>
      <c r="T24" s="1" t="str">
        <f t="shared" si="3"/>
        <v>FD</v>
      </c>
      <c r="U24" s="1" t="str">
        <f t="shared" si="0"/>
        <v>´2240501000000000000000</v>
      </c>
    </row>
    <row r="25" spans="1:21" x14ac:dyDescent="0.2">
      <c r="A25" s="49" t="s">
        <v>183</v>
      </c>
      <c r="B25" s="49" t="s">
        <v>70</v>
      </c>
      <c r="C25" s="50" t="s">
        <v>71</v>
      </c>
      <c r="D25" s="50" t="s">
        <v>72</v>
      </c>
      <c r="E25" s="62">
        <v>360000000</v>
      </c>
      <c r="F25" s="62">
        <v>0</v>
      </c>
      <c r="G25" s="62">
        <v>0</v>
      </c>
      <c r="H25" s="62">
        <v>360000000</v>
      </c>
      <c r="I25" s="62">
        <v>0</v>
      </c>
      <c r="J25" s="62">
        <v>35992015.439999998</v>
      </c>
      <c r="K25" s="51">
        <v>9.99</v>
      </c>
      <c r="L25" s="51"/>
      <c r="M25" s="51">
        <v>324007984.56</v>
      </c>
      <c r="N25" s="51">
        <v>0</v>
      </c>
      <c r="O25" s="52">
        <v>35992015.439999998</v>
      </c>
      <c r="P25" s="1" t="s">
        <v>185</v>
      </c>
      <c r="Q25" s="53">
        <f t="shared" si="1"/>
        <v>0</v>
      </c>
      <c r="R25" s="1">
        <v>2</v>
      </c>
      <c r="S25" s="1" t="str">
        <f t="shared" si="2"/>
        <v>2</v>
      </c>
      <c r="T25" s="1" t="str">
        <f t="shared" si="3"/>
        <v>FD</v>
      </c>
      <c r="U25" s="1" t="str">
        <f t="shared" si="0"/>
        <v>´2400000000000000000000</v>
      </c>
    </row>
    <row r="26" spans="1:21" ht="25.5" x14ac:dyDescent="0.2">
      <c r="A26" s="49" t="s">
        <v>183</v>
      </c>
      <c r="B26" s="49" t="s">
        <v>73</v>
      </c>
      <c r="C26" s="50" t="s">
        <v>74</v>
      </c>
      <c r="D26" s="50" t="s">
        <v>75</v>
      </c>
      <c r="E26" s="62">
        <v>360000000</v>
      </c>
      <c r="F26" s="62">
        <v>0</v>
      </c>
      <c r="G26" s="62">
        <v>0</v>
      </c>
      <c r="H26" s="62">
        <v>360000000</v>
      </c>
      <c r="I26" s="62">
        <v>0</v>
      </c>
      <c r="J26" s="62">
        <v>35992015.439999998</v>
      </c>
      <c r="K26" s="51">
        <v>9.99</v>
      </c>
      <c r="L26" s="51"/>
      <c r="M26" s="51">
        <v>324007984.56</v>
      </c>
      <c r="N26" s="51">
        <v>0</v>
      </c>
      <c r="O26" s="52">
        <v>35992015.439999998</v>
      </c>
      <c r="P26" s="1" t="s">
        <v>185</v>
      </c>
      <c r="Q26" s="53">
        <f t="shared" si="1"/>
        <v>0</v>
      </c>
      <c r="R26" s="1">
        <v>3</v>
      </c>
      <c r="S26" s="1" t="str">
        <f t="shared" si="2"/>
        <v>2</v>
      </c>
      <c r="T26" s="1" t="str">
        <f t="shared" si="3"/>
        <v>FD</v>
      </c>
      <c r="U26" s="1" t="str">
        <f t="shared" si="0"/>
        <v>´2430000000000000000000</v>
      </c>
    </row>
    <row r="27" spans="1:21" ht="26.25" thickBot="1" x14ac:dyDescent="0.25">
      <c r="A27" s="49" t="s">
        <v>183</v>
      </c>
      <c r="B27" s="49" t="s">
        <v>76</v>
      </c>
      <c r="C27" s="54" t="s">
        <v>77</v>
      </c>
      <c r="D27" s="54" t="s">
        <v>78</v>
      </c>
      <c r="E27" s="63">
        <v>360000000</v>
      </c>
      <c r="F27" s="63">
        <v>0</v>
      </c>
      <c r="G27" s="63">
        <v>0</v>
      </c>
      <c r="H27" s="63">
        <v>360000000</v>
      </c>
      <c r="I27" s="63">
        <v>0</v>
      </c>
      <c r="J27" s="63">
        <v>35992015.439999998</v>
      </c>
      <c r="K27" s="55">
        <v>9.99</v>
      </c>
      <c r="L27" s="55"/>
      <c r="M27" s="55">
        <v>324007984.56</v>
      </c>
      <c r="N27" s="55">
        <v>0</v>
      </c>
      <c r="O27" s="56">
        <v>35992015.439999998</v>
      </c>
      <c r="P27" s="1" t="s">
        <v>185</v>
      </c>
      <c r="Q27" s="53">
        <f t="shared" si="1"/>
        <v>0</v>
      </c>
      <c r="R27" s="1">
        <v>5</v>
      </c>
      <c r="S27" s="1" t="str">
        <f t="shared" si="2"/>
        <v>2</v>
      </c>
      <c r="T27" s="1" t="str">
        <f t="shared" si="3"/>
        <v>FD</v>
      </c>
      <c r="U27" s="1" t="str">
        <f t="shared" si="0"/>
        <v>´2430200000000000000000</v>
      </c>
    </row>
    <row r="28" spans="1:21" x14ac:dyDescent="0.2">
      <c r="E28" s="60"/>
      <c r="F28" s="60"/>
      <c r="G28" s="60"/>
      <c r="H28" s="60"/>
      <c r="I28" s="60"/>
      <c r="J28" s="60"/>
    </row>
    <row r="29" spans="1:21" x14ac:dyDescent="0.2">
      <c r="E29" s="60"/>
      <c r="F29" s="60"/>
      <c r="G29" s="60"/>
      <c r="H29" s="60"/>
      <c r="I29" s="60"/>
      <c r="J29" s="60"/>
    </row>
    <row r="30" spans="1:21" x14ac:dyDescent="0.2">
      <c r="E30" s="60"/>
      <c r="F30" s="60"/>
      <c r="G30" s="60"/>
      <c r="H30" s="60"/>
      <c r="I30" s="60"/>
      <c r="J30" s="60"/>
    </row>
    <row r="31" spans="1:21" x14ac:dyDescent="0.2">
      <c r="E31" s="60"/>
      <c r="F31" s="60"/>
      <c r="G31" s="60"/>
      <c r="H31" s="60"/>
      <c r="I31" s="60"/>
      <c r="J31" s="60"/>
    </row>
    <row r="32" spans="1:21" x14ac:dyDescent="0.2">
      <c r="E32" s="60"/>
      <c r="F32" s="60"/>
      <c r="G32" s="60"/>
      <c r="H32" s="60"/>
      <c r="I32" s="60"/>
      <c r="J32" s="60"/>
    </row>
    <row r="33" spans="5:10" x14ac:dyDescent="0.2">
      <c r="E33" s="60"/>
      <c r="F33" s="60"/>
      <c r="G33" s="60"/>
      <c r="H33" s="60"/>
      <c r="I33" s="60"/>
      <c r="J33" s="60"/>
    </row>
    <row r="34" spans="5:10" x14ac:dyDescent="0.2">
      <c r="E34" s="60"/>
      <c r="F34" s="60"/>
      <c r="G34" s="60"/>
      <c r="H34" s="60"/>
      <c r="I34" s="60"/>
      <c r="J34" s="60"/>
    </row>
    <row r="35" spans="5:10" x14ac:dyDescent="0.2">
      <c r="E35" s="60"/>
      <c r="F35" s="60"/>
      <c r="G35" s="60"/>
      <c r="H35" s="60"/>
      <c r="I35" s="60"/>
      <c r="J35" s="60"/>
    </row>
    <row r="36" spans="5:10" x14ac:dyDescent="0.2">
      <c r="E36" s="60"/>
      <c r="F36" s="60"/>
      <c r="G36" s="60"/>
      <c r="H36" s="60"/>
      <c r="I36" s="60"/>
      <c r="J36" s="60"/>
    </row>
    <row r="37" spans="5:10" x14ac:dyDescent="0.2">
      <c r="E37" s="60"/>
      <c r="F37" s="60"/>
      <c r="G37" s="60"/>
      <c r="H37" s="60"/>
      <c r="I37" s="60"/>
      <c r="J37" s="60"/>
    </row>
    <row r="38" spans="5:10" x14ac:dyDescent="0.2">
      <c r="E38" s="60"/>
      <c r="F38" s="60"/>
      <c r="G38" s="60"/>
      <c r="H38" s="60"/>
      <c r="I38" s="60"/>
      <c r="J38" s="60"/>
    </row>
    <row r="39" spans="5:10" x14ac:dyDescent="0.2">
      <c r="E39" s="60"/>
      <c r="F39" s="60"/>
      <c r="G39" s="60"/>
      <c r="H39" s="60"/>
      <c r="I39" s="60"/>
      <c r="J39" s="60"/>
    </row>
    <row r="40" spans="5:10" x14ac:dyDescent="0.2">
      <c r="E40" s="60"/>
      <c r="F40" s="60"/>
      <c r="G40" s="60"/>
      <c r="H40" s="60"/>
      <c r="I40" s="60"/>
      <c r="J40" s="60"/>
    </row>
    <row r="41" spans="5:10" x14ac:dyDescent="0.2">
      <c r="E41" s="60"/>
      <c r="F41" s="60"/>
      <c r="G41" s="60"/>
      <c r="H41" s="60"/>
      <c r="I41" s="60"/>
      <c r="J41" s="60"/>
    </row>
    <row r="42" spans="5:10" x14ac:dyDescent="0.2">
      <c r="E42" s="60"/>
      <c r="F42" s="60"/>
      <c r="G42" s="60"/>
      <c r="H42" s="60"/>
      <c r="I42" s="60"/>
      <c r="J42" s="60"/>
    </row>
    <row r="43" spans="5:10" x14ac:dyDescent="0.2">
      <c r="E43" s="60"/>
      <c r="F43" s="60"/>
      <c r="G43" s="60"/>
      <c r="H43" s="60"/>
      <c r="I43" s="60"/>
      <c r="J43" s="60"/>
    </row>
    <row r="44" spans="5:10" x14ac:dyDescent="0.2">
      <c r="E44" s="60"/>
      <c r="F44" s="60"/>
      <c r="G44" s="60"/>
      <c r="H44" s="60"/>
      <c r="I44" s="60"/>
      <c r="J44" s="60"/>
    </row>
    <row r="45" spans="5:10" x14ac:dyDescent="0.2">
      <c r="E45" s="60"/>
      <c r="F45" s="60"/>
      <c r="G45" s="60"/>
      <c r="H45" s="60"/>
      <c r="I45" s="60"/>
      <c r="J45" s="60"/>
    </row>
    <row r="46" spans="5:10" x14ac:dyDescent="0.2">
      <c r="E46" s="60"/>
      <c r="F46" s="60"/>
      <c r="G46" s="60"/>
      <c r="H46" s="60"/>
      <c r="I46" s="60"/>
      <c r="J46" s="60"/>
    </row>
    <row r="47" spans="5:10" x14ac:dyDescent="0.2">
      <c r="E47" s="60"/>
      <c r="F47" s="60"/>
      <c r="G47" s="60"/>
      <c r="H47" s="60"/>
      <c r="I47" s="60"/>
      <c r="J47" s="60"/>
    </row>
    <row r="48" spans="5:10" x14ac:dyDescent="0.2">
      <c r="E48" s="60"/>
      <c r="F48" s="60"/>
      <c r="G48" s="60"/>
      <c r="H48" s="60"/>
      <c r="I48" s="60"/>
      <c r="J48" s="60"/>
    </row>
    <row r="49" spans="5:10" x14ac:dyDescent="0.2">
      <c r="E49" s="60"/>
      <c r="F49" s="60"/>
      <c r="G49" s="60"/>
      <c r="H49" s="60"/>
      <c r="I49" s="60"/>
      <c r="J49" s="60"/>
    </row>
    <row r="50" spans="5:10" x14ac:dyDescent="0.2">
      <c r="E50" s="60"/>
      <c r="F50" s="60"/>
      <c r="G50" s="60"/>
      <c r="H50" s="60"/>
      <c r="I50" s="60"/>
      <c r="J50" s="60"/>
    </row>
    <row r="51" spans="5:10" x14ac:dyDescent="0.2">
      <c r="E51" s="60"/>
      <c r="F51" s="60"/>
      <c r="G51" s="60"/>
      <c r="H51" s="60"/>
      <c r="I51" s="60"/>
      <c r="J51" s="60"/>
    </row>
  </sheetData>
  <hyperlinks>
    <hyperlink ref="C5" location="Indice!A1" display="Indice"/>
  </hyperlinks>
  <pageMargins left="0.75" right="0.75" top="1" bottom="1" header="0.5" footer="0.5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1"/>
  <sheetViews>
    <sheetView showGridLines="0" workbookViewId="0">
      <selection activeCell="D23" sqref="D23"/>
    </sheetView>
  </sheetViews>
  <sheetFormatPr baseColWidth="10" defaultRowHeight="12.75" x14ac:dyDescent="0.2"/>
  <cols>
    <col min="1" max="2" width="45.7109375" style="1" bestFit="1" customWidth="1"/>
    <col min="3" max="3" width="42.85546875" style="1" bestFit="1" customWidth="1"/>
    <col min="4" max="4" width="38.85546875" style="1" bestFit="1" customWidth="1"/>
    <col min="5" max="5" width="18.28515625" style="1" bestFit="1" customWidth="1"/>
    <col min="6" max="6" width="23" style="1" hidden="1" customWidth="1"/>
    <col min="7" max="7" width="21.7109375" style="1" bestFit="1" customWidth="1"/>
    <col min="8" max="8" width="19.28515625" style="1" bestFit="1" customWidth="1"/>
    <col min="9" max="9" width="19.140625" style="1" hidden="1" customWidth="1"/>
    <col min="10" max="10" width="15.5703125" style="1" bestFit="1" customWidth="1"/>
    <col min="11" max="11" width="25.5703125" style="1" bestFit="1" customWidth="1"/>
    <col min="12" max="12" width="25.5703125" style="1" customWidth="1"/>
    <col min="13" max="13" width="21.28515625" style="1" bestFit="1" customWidth="1"/>
    <col min="14" max="14" width="32.28515625" style="1" bestFit="1" customWidth="1"/>
    <col min="15" max="15" width="39.42578125" style="1" bestFit="1" customWidth="1"/>
    <col min="16" max="16384" width="11.42578125" style="1"/>
  </cols>
  <sheetData>
    <row r="1" spans="1:21" ht="31.5" customHeight="1" x14ac:dyDescent="0.2">
      <c r="A1" s="24" t="s">
        <v>186</v>
      </c>
      <c r="B1" s="25" t="s">
        <v>1</v>
      </c>
      <c r="C1" s="26" t="s">
        <v>187</v>
      </c>
    </row>
    <row r="2" spans="1:21" ht="15" customHeight="1" x14ac:dyDescent="0.2">
      <c r="A2" s="27" t="s">
        <v>188</v>
      </c>
      <c r="B2" s="28"/>
      <c r="C2" s="26"/>
    </row>
    <row r="3" spans="1:21" x14ac:dyDescent="0.2">
      <c r="A3" s="1">
        <f>COUNTA(A11:A28)+11</f>
        <v>28</v>
      </c>
      <c r="B3" s="29"/>
    </row>
    <row r="4" spans="1:21" x14ac:dyDescent="0.2">
      <c r="A4" s="30" t="s">
        <v>189</v>
      </c>
      <c r="B4" s="31"/>
      <c r="C4" s="30"/>
    </row>
    <row r="5" spans="1:21" x14ac:dyDescent="0.2">
      <c r="A5" s="32"/>
      <c r="B5" s="32"/>
      <c r="C5" s="33" t="s">
        <v>5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21" x14ac:dyDescent="0.2">
      <c r="A6" s="35" t="s">
        <v>239</v>
      </c>
      <c r="B6" s="36"/>
      <c r="C6" s="35">
        <v>2</v>
      </c>
      <c r="F6" s="1">
        <v>2</v>
      </c>
    </row>
    <row r="7" spans="1:21" x14ac:dyDescent="0.2">
      <c r="A7" s="35" t="s">
        <v>240</v>
      </c>
      <c r="B7" s="35" t="s">
        <v>241</v>
      </c>
      <c r="C7" s="1" t="str">
        <f>MID(A8,FIND(" ",A8,15)+1,FIND(":",A8,FIND(" ",A8,15))-FIND(" ",A8,15)-1)</f>
        <v>CB-0101</v>
      </c>
      <c r="D7" s="1" t="str">
        <f>MID(B8,23,2)</f>
        <v>03</v>
      </c>
      <c r="E7" s="27" t="s">
        <v>188</v>
      </c>
      <c r="F7" s="27" t="s">
        <v>6</v>
      </c>
      <c r="G7" s="1" t="str">
        <f>MID(A8,FIND(" ",A8,14)+1,7)</f>
        <v>CB-0101</v>
      </c>
      <c r="H7" s="1" t="s">
        <v>7</v>
      </c>
    </row>
    <row r="8" spans="1:21" ht="25.5" x14ac:dyDescent="0.2">
      <c r="A8" s="35" t="s">
        <v>242</v>
      </c>
      <c r="B8" s="35" t="s">
        <v>243</v>
      </c>
      <c r="D8" s="1" t="str">
        <f>MID(A7,7,150)</f>
        <v>DL SUMAPAZ.</v>
      </c>
      <c r="E8" s="1" t="s">
        <v>7</v>
      </c>
    </row>
    <row r="9" spans="1:21" x14ac:dyDescent="0.2">
      <c r="A9" s="35" t="s">
        <v>244</v>
      </c>
      <c r="B9" s="35" t="s">
        <v>245</v>
      </c>
    </row>
    <row r="10" spans="1:21" x14ac:dyDescent="0.2">
      <c r="A10" s="30"/>
      <c r="B10" s="31"/>
      <c r="C10" s="30"/>
    </row>
    <row r="11" spans="1:21" ht="13.5" thickBot="1" x14ac:dyDescent="0.25">
      <c r="A11" s="37"/>
      <c r="B11" s="38"/>
      <c r="C11" s="37"/>
    </row>
    <row r="12" spans="1:21" ht="25.5" x14ac:dyDescent="0.2">
      <c r="A12" s="39" t="s">
        <v>8</v>
      </c>
      <c r="B12" s="40" t="s">
        <v>9</v>
      </c>
      <c r="C12" s="41" t="s">
        <v>10</v>
      </c>
      <c r="D12" s="42" t="s">
        <v>11</v>
      </c>
      <c r="E12" s="43" t="s">
        <v>12</v>
      </c>
      <c r="F12" s="42" t="s">
        <v>13</v>
      </c>
      <c r="G12" s="42" t="s">
        <v>14</v>
      </c>
      <c r="H12" s="42" t="s">
        <v>15</v>
      </c>
      <c r="I12" s="42" t="s">
        <v>16</v>
      </c>
      <c r="J12" s="43" t="s">
        <v>17</v>
      </c>
      <c r="K12" s="42" t="s">
        <v>18</v>
      </c>
      <c r="L12" s="42"/>
      <c r="M12" s="43" t="s">
        <v>19</v>
      </c>
      <c r="N12" s="42" t="s">
        <v>20</v>
      </c>
      <c r="O12" s="44" t="s">
        <v>21</v>
      </c>
      <c r="P12" s="1" t="s">
        <v>22</v>
      </c>
      <c r="Q12" s="1" t="s">
        <v>23</v>
      </c>
      <c r="R12" s="1" t="s">
        <v>24</v>
      </c>
      <c r="S12" s="1" t="s">
        <v>25</v>
      </c>
      <c r="T12" s="1" t="s">
        <v>26</v>
      </c>
    </row>
    <row r="13" spans="1:21" ht="25.5" x14ac:dyDescent="0.2">
      <c r="A13" s="45" t="s">
        <v>27</v>
      </c>
      <c r="B13" s="46"/>
      <c r="C13" s="47" t="s">
        <v>28</v>
      </c>
      <c r="D13" s="47" t="s">
        <v>29</v>
      </c>
      <c r="E13" s="47" t="s">
        <v>30</v>
      </c>
      <c r="F13" s="47" t="s">
        <v>31</v>
      </c>
      <c r="G13" s="47" t="s">
        <v>32</v>
      </c>
      <c r="H13" s="47" t="s">
        <v>33</v>
      </c>
      <c r="I13" s="47" t="s">
        <v>16</v>
      </c>
      <c r="J13" s="47" t="s">
        <v>17</v>
      </c>
      <c r="K13" s="47" t="s">
        <v>34</v>
      </c>
      <c r="L13" s="47"/>
      <c r="M13" s="47" t="s">
        <v>35</v>
      </c>
      <c r="N13" s="47" t="s">
        <v>20</v>
      </c>
      <c r="O13" s="48" t="s">
        <v>21</v>
      </c>
    </row>
    <row r="14" spans="1:21" x14ac:dyDescent="0.2">
      <c r="A14" s="49" t="s">
        <v>188</v>
      </c>
      <c r="B14" s="49" t="s">
        <v>36</v>
      </c>
      <c r="C14" s="50" t="s">
        <v>37</v>
      </c>
      <c r="D14" s="50" t="s">
        <v>38</v>
      </c>
      <c r="E14" s="62">
        <v>17138853000</v>
      </c>
      <c r="F14" s="62">
        <v>0</v>
      </c>
      <c r="G14" s="62">
        <v>0</v>
      </c>
      <c r="H14" s="62">
        <v>17138853000</v>
      </c>
      <c r="I14" s="62">
        <v>162138772.69</v>
      </c>
      <c r="J14" s="62">
        <v>307541372.12</v>
      </c>
      <c r="K14" s="51">
        <v>1.79</v>
      </c>
      <c r="L14" s="51"/>
      <c r="M14" s="51">
        <v>16831311627.879999</v>
      </c>
      <c r="N14" s="51">
        <v>0</v>
      </c>
      <c r="O14" s="52">
        <v>307541372.12</v>
      </c>
      <c r="P14" s="1" t="s">
        <v>190</v>
      </c>
      <c r="Q14" s="53">
        <f>(H14-J14-M14)+(E14+G14-H14)</f>
        <v>0</v>
      </c>
      <c r="R14" s="1">
        <v>1</v>
      </c>
      <c r="S14" s="1" t="str">
        <f>MID(P14,2,1)</f>
        <v>2</v>
      </c>
      <c r="T14" s="1" t="str">
        <f>MID(P14,3,2)</f>
        <v>FD</v>
      </c>
      <c r="U14" s="1" t="str">
        <f t="shared" ref="U14:U28" si="0">IF(MID(B14,2,1)="9","´9000000000000000000000",B14)</f>
        <v>´2000000000000000000000</v>
      </c>
    </row>
    <row r="15" spans="1:21" x14ac:dyDescent="0.2">
      <c r="A15" s="49" t="s">
        <v>188</v>
      </c>
      <c r="B15" s="49" t="s">
        <v>40</v>
      </c>
      <c r="C15" s="50" t="s">
        <v>41</v>
      </c>
      <c r="D15" s="50" t="s">
        <v>42</v>
      </c>
      <c r="E15" s="62">
        <v>0</v>
      </c>
      <c r="F15" s="62">
        <v>0</v>
      </c>
      <c r="G15" s="62">
        <v>0</v>
      </c>
      <c r="H15" s="62">
        <v>0</v>
      </c>
      <c r="I15" s="62">
        <v>0</v>
      </c>
      <c r="J15" s="62">
        <v>145371962.03999999</v>
      </c>
      <c r="K15" s="51">
        <v>0</v>
      </c>
      <c r="L15" s="51"/>
      <c r="M15" s="51">
        <v>-145371962.03999999</v>
      </c>
      <c r="N15" s="51">
        <v>0</v>
      </c>
      <c r="O15" s="52">
        <v>145371962.03999999</v>
      </c>
      <c r="P15" s="1" t="s">
        <v>190</v>
      </c>
      <c r="Q15" s="53">
        <f t="shared" ref="Q15:Q28" si="1">(H15-J15-M15)+(E15+G15-H15)</f>
        <v>0</v>
      </c>
      <c r="R15" s="1">
        <v>2</v>
      </c>
      <c r="S15" s="1" t="str">
        <f t="shared" ref="S15:S28" si="2">MID(P15,2,1)</f>
        <v>2</v>
      </c>
      <c r="T15" s="1" t="str">
        <f t="shared" ref="T15:T28" si="3">MID(P15,3,2)</f>
        <v>FD</v>
      </c>
      <c r="U15" s="1" t="str">
        <f t="shared" si="0"/>
        <v>´2100000000000000000000</v>
      </c>
    </row>
    <row r="16" spans="1:21" x14ac:dyDescent="0.2">
      <c r="A16" s="49" t="s">
        <v>188</v>
      </c>
      <c r="B16" s="49" t="s">
        <v>43</v>
      </c>
      <c r="C16" s="50" t="s">
        <v>44</v>
      </c>
      <c r="D16" s="50" t="s">
        <v>45</v>
      </c>
      <c r="E16" s="62">
        <v>0</v>
      </c>
      <c r="F16" s="62">
        <v>0</v>
      </c>
      <c r="G16" s="62">
        <v>0</v>
      </c>
      <c r="H16" s="62">
        <v>0</v>
      </c>
      <c r="I16" s="62">
        <v>0</v>
      </c>
      <c r="J16" s="62">
        <v>145371962.03999999</v>
      </c>
      <c r="K16" s="51">
        <v>0</v>
      </c>
      <c r="L16" s="51"/>
      <c r="M16" s="51">
        <v>-145371962.03999999</v>
      </c>
      <c r="N16" s="51">
        <v>0</v>
      </c>
      <c r="O16" s="52">
        <v>145371962.03999999</v>
      </c>
      <c r="P16" s="1" t="s">
        <v>190</v>
      </c>
      <c r="Q16" s="53">
        <f t="shared" si="1"/>
        <v>0</v>
      </c>
      <c r="R16" s="1">
        <v>3</v>
      </c>
      <c r="S16" s="1" t="str">
        <f t="shared" si="2"/>
        <v>2</v>
      </c>
      <c r="T16" s="1" t="str">
        <f t="shared" si="3"/>
        <v>FD</v>
      </c>
      <c r="U16" s="1" t="str">
        <f t="shared" si="0"/>
        <v>´2120000000000000000000</v>
      </c>
    </row>
    <row r="17" spans="1:21" x14ac:dyDescent="0.2">
      <c r="A17" s="49" t="s">
        <v>188</v>
      </c>
      <c r="B17" s="49" t="s">
        <v>49</v>
      </c>
      <c r="C17" s="50" t="s">
        <v>50</v>
      </c>
      <c r="D17" s="50" t="s">
        <v>51</v>
      </c>
      <c r="E17" s="62">
        <v>0</v>
      </c>
      <c r="F17" s="62">
        <v>0</v>
      </c>
      <c r="G17" s="62">
        <v>0</v>
      </c>
      <c r="H17" s="62">
        <v>0</v>
      </c>
      <c r="I17" s="62">
        <v>0</v>
      </c>
      <c r="J17" s="62">
        <v>145370152.03999999</v>
      </c>
      <c r="K17" s="51">
        <v>0</v>
      </c>
      <c r="L17" s="51"/>
      <c r="M17" s="51">
        <v>-145370152.03999999</v>
      </c>
      <c r="N17" s="51">
        <v>0</v>
      </c>
      <c r="O17" s="52">
        <v>145370152.03999999</v>
      </c>
      <c r="P17" s="1" t="s">
        <v>190</v>
      </c>
      <c r="Q17" s="53">
        <f t="shared" si="1"/>
        <v>0</v>
      </c>
      <c r="R17" s="1">
        <v>5</v>
      </c>
      <c r="S17" s="1" t="str">
        <f t="shared" si="2"/>
        <v>2</v>
      </c>
      <c r="T17" s="1" t="str">
        <f t="shared" si="3"/>
        <v>FD</v>
      </c>
      <c r="U17" s="1" t="str">
        <f t="shared" si="0"/>
        <v>´2120400000000000000000</v>
      </c>
    </row>
    <row r="18" spans="1:21" x14ac:dyDescent="0.2">
      <c r="A18" s="49" t="s">
        <v>188</v>
      </c>
      <c r="B18" s="49" t="s">
        <v>191</v>
      </c>
      <c r="C18" s="50" t="s">
        <v>192</v>
      </c>
      <c r="D18" s="50" t="s">
        <v>193</v>
      </c>
      <c r="E18" s="62">
        <v>0</v>
      </c>
      <c r="F18" s="62">
        <v>0</v>
      </c>
      <c r="G18" s="62">
        <v>0</v>
      </c>
      <c r="H18" s="62">
        <v>0</v>
      </c>
      <c r="I18" s="62">
        <v>0</v>
      </c>
      <c r="J18" s="62">
        <v>145370152.03999999</v>
      </c>
      <c r="K18" s="51">
        <v>0</v>
      </c>
      <c r="L18" s="51"/>
      <c r="M18" s="51">
        <v>-145370152.03999999</v>
      </c>
      <c r="N18" s="51">
        <v>0</v>
      </c>
      <c r="O18" s="52">
        <v>145370152.03999999</v>
      </c>
      <c r="P18" s="1" t="s">
        <v>190</v>
      </c>
      <c r="Q18" s="53">
        <f t="shared" si="1"/>
        <v>0</v>
      </c>
      <c r="R18" s="1">
        <v>7</v>
      </c>
      <c r="S18" s="1" t="str">
        <f t="shared" si="2"/>
        <v>2</v>
      </c>
      <c r="T18" s="1" t="str">
        <f t="shared" si="3"/>
        <v>FD</v>
      </c>
      <c r="U18" s="1" t="str">
        <f t="shared" si="0"/>
        <v>´2120499000000000000000</v>
      </c>
    </row>
    <row r="19" spans="1:21" x14ac:dyDescent="0.2">
      <c r="A19" s="49" t="s">
        <v>188</v>
      </c>
      <c r="B19" s="49" t="s">
        <v>55</v>
      </c>
      <c r="C19" s="50" t="s">
        <v>56</v>
      </c>
      <c r="D19" s="50" t="s">
        <v>57</v>
      </c>
      <c r="E19" s="62">
        <v>0</v>
      </c>
      <c r="F19" s="62">
        <v>0</v>
      </c>
      <c r="G19" s="62">
        <v>0</v>
      </c>
      <c r="H19" s="62">
        <v>0</v>
      </c>
      <c r="I19" s="62">
        <v>0</v>
      </c>
      <c r="J19" s="62">
        <v>1810</v>
      </c>
      <c r="K19" s="51">
        <v>0</v>
      </c>
      <c r="L19" s="51"/>
      <c r="M19" s="51">
        <v>-1810</v>
      </c>
      <c r="N19" s="51">
        <v>0</v>
      </c>
      <c r="O19" s="52">
        <v>1810</v>
      </c>
      <c r="P19" s="1" t="s">
        <v>190</v>
      </c>
      <c r="Q19" s="53">
        <f t="shared" si="1"/>
        <v>0</v>
      </c>
      <c r="R19" s="1">
        <v>5</v>
      </c>
      <c r="S19" s="1" t="str">
        <f t="shared" si="2"/>
        <v>2</v>
      </c>
      <c r="T19" s="1" t="str">
        <f t="shared" si="3"/>
        <v>FD</v>
      </c>
      <c r="U19" s="1" t="str">
        <f t="shared" si="0"/>
        <v>´2129900000000000000000</v>
      </c>
    </row>
    <row r="20" spans="1:21" x14ac:dyDescent="0.2">
      <c r="A20" s="49" t="s">
        <v>188</v>
      </c>
      <c r="B20" s="49" t="s">
        <v>58</v>
      </c>
      <c r="C20" s="50" t="s">
        <v>59</v>
      </c>
      <c r="D20" s="50" t="s">
        <v>60</v>
      </c>
      <c r="E20" s="62">
        <v>17138853000</v>
      </c>
      <c r="F20" s="62">
        <v>0</v>
      </c>
      <c r="G20" s="62">
        <v>0</v>
      </c>
      <c r="H20" s="62">
        <v>17138853000</v>
      </c>
      <c r="I20" s="62">
        <v>0</v>
      </c>
      <c r="J20" s="62">
        <v>0</v>
      </c>
      <c r="K20" s="51">
        <v>0</v>
      </c>
      <c r="L20" s="51"/>
      <c r="M20" s="51">
        <v>17138853000</v>
      </c>
      <c r="N20" s="51">
        <v>0</v>
      </c>
      <c r="O20" s="52">
        <v>0</v>
      </c>
      <c r="P20" s="1" t="s">
        <v>190</v>
      </c>
      <c r="Q20" s="53">
        <f t="shared" si="1"/>
        <v>0</v>
      </c>
      <c r="R20" s="1">
        <v>2</v>
      </c>
      <c r="S20" s="1" t="str">
        <f t="shared" si="2"/>
        <v>2</v>
      </c>
      <c r="T20" s="1" t="str">
        <f t="shared" si="3"/>
        <v>FD</v>
      </c>
      <c r="U20" s="1" t="str">
        <f t="shared" si="0"/>
        <v>´2200000000000000000000</v>
      </c>
    </row>
    <row r="21" spans="1:21" x14ac:dyDescent="0.2">
      <c r="A21" s="49" t="s">
        <v>188</v>
      </c>
      <c r="B21" s="49" t="s">
        <v>61</v>
      </c>
      <c r="C21" s="50" t="s">
        <v>62</v>
      </c>
      <c r="D21" s="50" t="s">
        <v>63</v>
      </c>
      <c r="E21" s="62">
        <v>17138853000</v>
      </c>
      <c r="F21" s="62">
        <v>0</v>
      </c>
      <c r="G21" s="62">
        <v>0</v>
      </c>
      <c r="H21" s="62">
        <v>17138853000</v>
      </c>
      <c r="I21" s="62">
        <v>0</v>
      </c>
      <c r="J21" s="62">
        <v>0</v>
      </c>
      <c r="K21" s="51">
        <v>0</v>
      </c>
      <c r="L21" s="51"/>
      <c r="M21" s="51">
        <v>17138853000</v>
      </c>
      <c r="N21" s="51">
        <v>0</v>
      </c>
      <c r="O21" s="52">
        <v>0</v>
      </c>
      <c r="P21" s="1" t="s">
        <v>190</v>
      </c>
      <c r="Q21" s="53">
        <f t="shared" si="1"/>
        <v>0</v>
      </c>
      <c r="R21" s="1">
        <v>3</v>
      </c>
      <c r="S21" s="1" t="str">
        <f t="shared" si="2"/>
        <v>2</v>
      </c>
      <c r="T21" s="1" t="str">
        <f t="shared" si="3"/>
        <v>FD</v>
      </c>
      <c r="U21" s="1" t="str">
        <f t="shared" si="0"/>
        <v>´2240000000000000000000</v>
      </c>
    </row>
    <row r="22" spans="1:21" x14ac:dyDescent="0.2">
      <c r="A22" s="49" t="s">
        <v>188</v>
      </c>
      <c r="B22" s="49" t="s">
        <v>64</v>
      </c>
      <c r="C22" s="50" t="s">
        <v>65</v>
      </c>
      <c r="D22" s="50" t="s">
        <v>66</v>
      </c>
      <c r="E22" s="62">
        <v>17138853000</v>
      </c>
      <c r="F22" s="62">
        <v>0</v>
      </c>
      <c r="G22" s="62">
        <v>0</v>
      </c>
      <c r="H22" s="62">
        <v>17138853000</v>
      </c>
      <c r="I22" s="62">
        <v>0</v>
      </c>
      <c r="J22" s="62">
        <v>0</v>
      </c>
      <c r="K22" s="51">
        <v>0</v>
      </c>
      <c r="L22" s="51"/>
      <c r="M22" s="51">
        <v>17138853000</v>
      </c>
      <c r="N22" s="51">
        <v>0</v>
      </c>
      <c r="O22" s="52">
        <v>0</v>
      </c>
      <c r="P22" s="1" t="s">
        <v>190</v>
      </c>
      <c r="Q22" s="53">
        <f t="shared" si="1"/>
        <v>0</v>
      </c>
      <c r="R22" s="1">
        <v>5</v>
      </c>
      <c r="S22" s="1" t="str">
        <f t="shared" si="2"/>
        <v>2</v>
      </c>
      <c r="T22" s="1" t="str">
        <f t="shared" si="3"/>
        <v>FD</v>
      </c>
      <c r="U22" s="1" t="str">
        <f t="shared" si="0"/>
        <v>´2240500000000000000000</v>
      </c>
    </row>
    <row r="23" spans="1:21" x14ac:dyDescent="0.2">
      <c r="A23" s="49" t="s">
        <v>188</v>
      </c>
      <c r="B23" s="49" t="s">
        <v>67</v>
      </c>
      <c r="C23" s="50" t="s">
        <v>68</v>
      </c>
      <c r="D23" s="50" t="s">
        <v>69</v>
      </c>
      <c r="E23" s="62">
        <v>17138853000</v>
      </c>
      <c r="F23" s="62">
        <v>0</v>
      </c>
      <c r="G23" s="62">
        <v>0</v>
      </c>
      <c r="H23" s="62">
        <v>17138853000</v>
      </c>
      <c r="I23" s="62">
        <v>0</v>
      </c>
      <c r="J23" s="62">
        <v>0</v>
      </c>
      <c r="K23" s="51">
        <v>0</v>
      </c>
      <c r="L23" s="51"/>
      <c r="M23" s="51">
        <v>17138853000</v>
      </c>
      <c r="N23" s="51">
        <v>0</v>
      </c>
      <c r="O23" s="52">
        <v>0</v>
      </c>
      <c r="P23" s="1" t="s">
        <v>190</v>
      </c>
      <c r="Q23" s="53">
        <f t="shared" si="1"/>
        <v>0</v>
      </c>
      <c r="R23" s="1">
        <v>7</v>
      </c>
      <c r="S23" s="1" t="str">
        <f t="shared" si="2"/>
        <v>2</v>
      </c>
      <c r="T23" s="1" t="str">
        <f t="shared" si="3"/>
        <v>FD</v>
      </c>
      <c r="U23" s="1" t="str">
        <f t="shared" si="0"/>
        <v>´2240501000000000000000</v>
      </c>
    </row>
    <row r="24" spans="1:21" x14ac:dyDescent="0.2">
      <c r="A24" s="49" t="s">
        <v>188</v>
      </c>
      <c r="B24" s="49" t="s">
        <v>70</v>
      </c>
      <c r="C24" s="50" t="s">
        <v>71</v>
      </c>
      <c r="D24" s="50" t="s">
        <v>72</v>
      </c>
      <c r="E24" s="62">
        <v>0</v>
      </c>
      <c r="F24" s="62">
        <v>0</v>
      </c>
      <c r="G24" s="62">
        <v>0</v>
      </c>
      <c r="H24" s="62">
        <v>0</v>
      </c>
      <c r="I24" s="62">
        <v>162138772.69</v>
      </c>
      <c r="J24" s="62">
        <v>162169410.08000001</v>
      </c>
      <c r="K24" s="51">
        <v>0</v>
      </c>
      <c r="L24" s="51"/>
      <c r="M24" s="51">
        <v>-162169410.08000001</v>
      </c>
      <c r="N24" s="51">
        <v>0</v>
      </c>
      <c r="O24" s="52">
        <v>162169410.08000001</v>
      </c>
      <c r="P24" s="1" t="s">
        <v>190</v>
      </c>
      <c r="Q24" s="53">
        <f t="shared" si="1"/>
        <v>0</v>
      </c>
      <c r="R24" s="1">
        <v>2</v>
      </c>
      <c r="S24" s="1" t="str">
        <f t="shared" si="2"/>
        <v>2</v>
      </c>
      <c r="T24" s="1" t="str">
        <f t="shared" si="3"/>
        <v>FD</v>
      </c>
      <c r="U24" s="1" t="str">
        <f t="shared" si="0"/>
        <v>´2400000000000000000000</v>
      </c>
    </row>
    <row r="25" spans="1:21" x14ac:dyDescent="0.2">
      <c r="A25" s="49" t="s">
        <v>188</v>
      </c>
      <c r="B25" s="49" t="s">
        <v>88</v>
      </c>
      <c r="C25" s="50" t="s">
        <v>89</v>
      </c>
      <c r="D25" s="50" t="s">
        <v>90</v>
      </c>
      <c r="E25" s="62">
        <v>0</v>
      </c>
      <c r="F25" s="62">
        <v>0</v>
      </c>
      <c r="G25" s="62">
        <v>0</v>
      </c>
      <c r="H25" s="62">
        <v>0</v>
      </c>
      <c r="I25" s="62">
        <v>162080440</v>
      </c>
      <c r="J25" s="62">
        <v>162080440</v>
      </c>
      <c r="K25" s="51">
        <v>0</v>
      </c>
      <c r="L25" s="51"/>
      <c r="M25" s="51">
        <v>-162080440</v>
      </c>
      <c r="N25" s="51">
        <v>0</v>
      </c>
      <c r="O25" s="52">
        <v>162080440</v>
      </c>
      <c r="P25" s="1" t="s">
        <v>190</v>
      </c>
      <c r="Q25" s="53">
        <f t="shared" si="1"/>
        <v>0</v>
      </c>
      <c r="R25" s="1">
        <v>3</v>
      </c>
      <c r="S25" s="1" t="str">
        <f t="shared" si="2"/>
        <v>2</v>
      </c>
      <c r="T25" s="1" t="str">
        <f t="shared" si="3"/>
        <v>FD</v>
      </c>
      <c r="U25" s="1" t="str">
        <f t="shared" si="0"/>
        <v>´2410000000000000000000</v>
      </c>
    </row>
    <row r="26" spans="1:21" x14ac:dyDescent="0.2">
      <c r="A26" s="49" t="s">
        <v>188</v>
      </c>
      <c r="B26" s="49" t="s">
        <v>91</v>
      </c>
      <c r="C26" s="50" t="s">
        <v>92</v>
      </c>
      <c r="D26" s="50" t="s">
        <v>93</v>
      </c>
      <c r="E26" s="62">
        <v>0</v>
      </c>
      <c r="F26" s="62">
        <v>0</v>
      </c>
      <c r="G26" s="62">
        <v>0</v>
      </c>
      <c r="H26" s="62">
        <v>0</v>
      </c>
      <c r="I26" s="62">
        <v>162080440</v>
      </c>
      <c r="J26" s="62">
        <v>162080440</v>
      </c>
      <c r="K26" s="51">
        <v>0</v>
      </c>
      <c r="L26" s="51"/>
      <c r="M26" s="51">
        <v>-162080440</v>
      </c>
      <c r="N26" s="51">
        <v>0</v>
      </c>
      <c r="O26" s="52">
        <v>162080440</v>
      </c>
      <c r="P26" s="1" t="s">
        <v>190</v>
      </c>
      <c r="Q26" s="53">
        <f t="shared" si="1"/>
        <v>0</v>
      </c>
      <c r="R26" s="1">
        <v>5</v>
      </c>
      <c r="S26" s="1" t="str">
        <f t="shared" si="2"/>
        <v>2</v>
      </c>
      <c r="T26" s="1" t="str">
        <f t="shared" si="3"/>
        <v>FD</v>
      </c>
      <c r="U26" s="1" t="str">
        <f t="shared" si="0"/>
        <v>´2410300000000000000000</v>
      </c>
    </row>
    <row r="27" spans="1:21" ht="25.5" x14ac:dyDescent="0.2">
      <c r="A27" s="49" t="s">
        <v>188</v>
      </c>
      <c r="B27" s="49" t="s">
        <v>73</v>
      </c>
      <c r="C27" s="50" t="s">
        <v>74</v>
      </c>
      <c r="D27" s="50" t="s">
        <v>75</v>
      </c>
      <c r="E27" s="62">
        <v>0</v>
      </c>
      <c r="F27" s="62">
        <v>0</v>
      </c>
      <c r="G27" s="62">
        <v>0</v>
      </c>
      <c r="H27" s="62">
        <v>0</v>
      </c>
      <c r="I27" s="62">
        <v>58332.69</v>
      </c>
      <c r="J27" s="62">
        <v>88970.08</v>
      </c>
      <c r="K27" s="51">
        <v>0</v>
      </c>
      <c r="L27" s="51"/>
      <c r="M27" s="51">
        <v>-88970.08</v>
      </c>
      <c r="N27" s="51">
        <v>0</v>
      </c>
      <c r="O27" s="52">
        <v>88970.08</v>
      </c>
      <c r="P27" s="1" t="s">
        <v>190</v>
      </c>
      <c r="Q27" s="53">
        <f t="shared" si="1"/>
        <v>0</v>
      </c>
      <c r="R27" s="1">
        <v>3</v>
      </c>
      <c r="S27" s="1" t="str">
        <f t="shared" si="2"/>
        <v>2</v>
      </c>
      <c r="T27" s="1" t="str">
        <f t="shared" si="3"/>
        <v>FD</v>
      </c>
      <c r="U27" s="1" t="str">
        <f t="shared" si="0"/>
        <v>´2430000000000000000000</v>
      </c>
    </row>
    <row r="28" spans="1:21" ht="26.25" thickBot="1" x14ac:dyDescent="0.25">
      <c r="A28" s="49" t="s">
        <v>188</v>
      </c>
      <c r="B28" s="49" t="s">
        <v>76</v>
      </c>
      <c r="C28" s="54" t="s">
        <v>77</v>
      </c>
      <c r="D28" s="54" t="s">
        <v>78</v>
      </c>
      <c r="E28" s="63">
        <v>0</v>
      </c>
      <c r="F28" s="63">
        <v>0</v>
      </c>
      <c r="G28" s="63">
        <v>0</v>
      </c>
      <c r="H28" s="63">
        <v>0</v>
      </c>
      <c r="I28" s="63">
        <v>58332.69</v>
      </c>
      <c r="J28" s="63">
        <v>88970.08</v>
      </c>
      <c r="K28" s="55">
        <v>0</v>
      </c>
      <c r="L28" s="55"/>
      <c r="M28" s="55">
        <v>-88970.08</v>
      </c>
      <c r="N28" s="55">
        <v>0</v>
      </c>
      <c r="O28" s="56">
        <v>88970.08</v>
      </c>
      <c r="P28" s="1" t="s">
        <v>190</v>
      </c>
      <c r="Q28" s="53">
        <f t="shared" si="1"/>
        <v>0</v>
      </c>
      <c r="R28" s="1">
        <v>5</v>
      </c>
      <c r="S28" s="1" t="str">
        <f t="shared" si="2"/>
        <v>2</v>
      </c>
      <c r="T28" s="1" t="str">
        <f t="shared" si="3"/>
        <v>FD</v>
      </c>
      <c r="U28" s="1" t="str">
        <f t="shared" si="0"/>
        <v>´2430200000000000000000</v>
      </c>
    </row>
    <row r="29" spans="1:21" x14ac:dyDescent="0.2">
      <c r="E29" s="60"/>
      <c r="F29" s="60"/>
      <c r="G29" s="60"/>
      <c r="H29" s="60"/>
      <c r="I29" s="60"/>
      <c r="J29" s="60"/>
    </row>
    <row r="30" spans="1:21" x14ac:dyDescent="0.2">
      <c r="E30" s="60"/>
      <c r="F30" s="60"/>
      <c r="G30" s="60"/>
      <c r="H30" s="60"/>
      <c r="I30" s="60"/>
      <c r="J30" s="60"/>
    </row>
    <row r="31" spans="1:21" x14ac:dyDescent="0.2">
      <c r="E31" s="60"/>
      <c r="F31" s="60"/>
      <c r="G31" s="60"/>
      <c r="H31" s="60"/>
      <c r="I31" s="60"/>
      <c r="J31" s="60"/>
    </row>
    <row r="32" spans="1:21" x14ac:dyDescent="0.2">
      <c r="E32" s="60"/>
      <c r="F32" s="60"/>
      <c r="G32" s="60"/>
      <c r="H32" s="60"/>
      <c r="I32" s="60"/>
      <c r="J32" s="60"/>
    </row>
    <row r="33" spans="5:10" x14ac:dyDescent="0.2">
      <c r="E33" s="60"/>
      <c r="F33" s="60"/>
      <c r="G33" s="60"/>
      <c r="H33" s="60"/>
      <c r="I33" s="60"/>
      <c r="J33" s="60"/>
    </row>
    <row r="34" spans="5:10" x14ac:dyDescent="0.2">
      <c r="E34" s="60"/>
      <c r="F34" s="60"/>
      <c r="G34" s="60"/>
      <c r="H34" s="60"/>
      <c r="I34" s="60"/>
      <c r="J34" s="60"/>
    </row>
    <row r="35" spans="5:10" x14ac:dyDescent="0.2">
      <c r="E35" s="60"/>
      <c r="F35" s="60"/>
      <c r="G35" s="60"/>
      <c r="H35" s="60"/>
      <c r="I35" s="60"/>
      <c r="J35" s="60"/>
    </row>
    <row r="36" spans="5:10" x14ac:dyDescent="0.2">
      <c r="E36" s="60"/>
      <c r="F36" s="60"/>
      <c r="G36" s="60"/>
      <c r="H36" s="60"/>
      <c r="I36" s="60"/>
      <c r="J36" s="60"/>
    </row>
    <row r="37" spans="5:10" x14ac:dyDescent="0.2">
      <c r="E37" s="60"/>
      <c r="F37" s="60"/>
      <c r="G37" s="60"/>
      <c r="H37" s="60"/>
      <c r="I37" s="60"/>
      <c r="J37" s="60"/>
    </row>
    <row r="38" spans="5:10" x14ac:dyDescent="0.2">
      <c r="E38" s="60"/>
      <c r="F38" s="60"/>
      <c r="G38" s="60"/>
      <c r="H38" s="60"/>
      <c r="I38" s="60"/>
      <c r="J38" s="60"/>
    </row>
    <row r="39" spans="5:10" x14ac:dyDescent="0.2">
      <c r="E39" s="60"/>
      <c r="F39" s="60"/>
      <c r="G39" s="60"/>
      <c r="H39" s="60"/>
      <c r="I39" s="60"/>
      <c r="J39" s="60"/>
    </row>
    <row r="40" spans="5:10" x14ac:dyDescent="0.2">
      <c r="E40" s="60"/>
      <c r="F40" s="60"/>
      <c r="G40" s="60"/>
      <c r="H40" s="60"/>
      <c r="I40" s="60"/>
      <c r="J40" s="60"/>
    </row>
    <row r="41" spans="5:10" x14ac:dyDescent="0.2">
      <c r="E41" s="60"/>
      <c r="F41" s="60"/>
      <c r="G41" s="60"/>
      <c r="H41" s="60"/>
      <c r="I41" s="60"/>
      <c r="J41" s="60"/>
    </row>
    <row r="42" spans="5:10" x14ac:dyDescent="0.2">
      <c r="E42" s="60"/>
      <c r="F42" s="60"/>
      <c r="G42" s="60"/>
      <c r="H42" s="60"/>
      <c r="I42" s="60"/>
      <c r="J42" s="60"/>
    </row>
    <row r="43" spans="5:10" x14ac:dyDescent="0.2">
      <c r="E43" s="60"/>
      <c r="F43" s="60"/>
      <c r="G43" s="60"/>
      <c r="H43" s="60"/>
      <c r="I43" s="60"/>
      <c r="J43" s="60"/>
    </row>
    <row r="44" spans="5:10" x14ac:dyDescent="0.2">
      <c r="E44" s="60"/>
      <c r="F44" s="60"/>
      <c r="G44" s="60"/>
      <c r="H44" s="60"/>
      <c r="I44" s="60"/>
      <c r="J44" s="60"/>
    </row>
    <row r="45" spans="5:10" x14ac:dyDescent="0.2">
      <c r="E45" s="60"/>
      <c r="F45" s="60"/>
      <c r="G45" s="60"/>
      <c r="H45" s="60"/>
      <c r="I45" s="60"/>
      <c r="J45" s="60"/>
    </row>
    <row r="46" spans="5:10" x14ac:dyDescent="0.2">
      <c r="E46" s="60"/>
      <c r="F46" s="60"/>
      <c r="G46" s="60"/>
      <c r="H46" s="60"/>
      <c r="I46" s="60"/>
      <c r="J46" s="60"/>
    </row>
    <row r="47" spans="5:10" x14ac:dyDescent="0.2">
      <c r="E47" s="60"/>
      <c r="F47" s="60"/>
      <c r="G47" s="60"/>
      <c r="H47" s="60"/>
      <c r="I47" s="60"/>
      <c r="J47" s="60"/>
    </row>
    <row r="48" spans="5:10" x14ac:dyDescent="0.2">
      <c r="E48" s="60"/>
      <c r="F48" s="60"/>
      <c r="G48" s="60"/>
      <c r="H48" s="60"/>
      <c r="I48" s="60"/>
      <c r="J48" s="60"/>
    </row>
    <row r="49" spans="5:10" x14ac:dyDescent="0.2">
      <c r="E49" s="60"/>
      <c r="F49" s="60"/>
      <c r="G49" s="60"/>
      <c r="H49" s="60"/>
      <c r="I49" s="60"/>
      <c r="J49" s="60"/>
    </row>
    <row r="50" spans="5:10" x14ac:dyDescent="0.2">
      <c r="E50" s="60"/>
      <c r="F50" s="60"/>
      <c r="G50" s="60"/>
      <c r="H50" s="60"/>
      <c r="I50" s="60"/>
      <c r="J50" s="60"/>
    </row>
    <row r="51" spans="5:10" x14ac:dyDescent="0.2">
      <c r="E51" s="60"/>
      <c r="F51" s="60"/>
      <c r="G51" s="60"/>
      <c r="H51" s="60"/>
      <c r="I51" s="60"/>
      <c r="J51" s="60"/>
    </row>
  </sheetData>
  <hyperlinks>
    <hyperlink ref="C5" location="Indice!A1" display="Indice"/>
  </hyperlink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9"/>
  <sheetViews>
    <sheetView workbookViewId="0">
      <selection activeCell="H9" sqref="H9"/>
    </sheetView>
  </sheetViews>
  <sheetFormatPr baseColWidth="10" defaultRowHeight="12.75" x14ac:dyDescent="0.2"/>
  <cols>
    <col min="1" max="1" width="87" style="1" bestFit="1" customWidth="1"/>
    <col min="2" max="2" width="18" style="1" bestFit="1" customWidth="1"/>
    <col min="3" max="3" width="15.28515625" style="1" bestFit="1" customWidth="1"/>
    <col min="4" max="4" width="18" style="1" bestFit="1" customWidth="1"/>
    <col min="5" max="5" width="7.5703125" style="1" bestFit="1" customWidth="1"/>
    <col min="6" max="6" width="18" style="1" bestFit="1" customWidth="1"/>
    <col min="7" max="7" width="7.140625" style="5" bestFit="1" customWidth="1"/>
    <col min="8" max="8" width="18" style="1" bestFit="1" customWidth="1"/>
    <col min="9" max="9" width="16.42578125" style="1" bestFit="1" customWidth="1"/>
    <col min="10" max="10" width="18" style="1" bestFit="1" customWidth="1"/>
    <col min="11" max="11" width="6.42578125" style="1" bestFit="1" customWidth="1"/>
    <col min="12" max="12" width="16.42578125" style="1" bestFit="1" customWidth="1"/>
    <col min="13" max="13" width="6.140625" style="1" bestFit="1" customWidth="1"/>
    <col min="14" max="14" width="8.42578125" style="1" customWidth="1"/>
    <col min="15" max="15" width="16.42578125" style="1" bestFit="1" customWidth="1"/>
    <col min="16" max="16" width="5.42578125" style="1" bestFit="1" customWidth="1"/>
    <col min="17" max="17" width="16.42578125" style="1" bestFit="1" customWidth="1"/>
    <col min="18" max="18" width="15.28515625" style="1" bestFit="1" customWidth="1"/>
    <col min="19" max="20" width="5.42578125" style="1" bestFit="1" customWidth="1"/>
    <col min="21" max="21" width="18" style="1" bestFit="1" customWidth="1"/>
    <col min="22" max="22" width="14.28515625" style="1" bestFit="1" customWidth="1"/>
    <col min="23" max="23" width="18" style="1" bestFit="1" customWidth="1"/>
    <col min="24" max="24" width="16.42578125" style="1" bestFit="1" customWidth="1"/>
    <col min="25" max="28" width="5.42578125" style="1" bestFit="1" customWidth="1"/>
    <col min="29" max="32" width="11.5703125" style="1" bestFit="1" customWidth="1"/>
    <col min="33" max="33" width="16.42578125" style="1" bestFit="1" customWidth="1"/>
    <col min="34" max="34" width="5.42578125" style="1" bestFit="1" customWidth="1"/>
    <col min="35" max="35" width="16.42578125" style="1" bestFit="1" customWidth="1"/>
    <col min="36" max="36" width="15.28515625" style="1" bestFit="1" customWidth="1"/>
    <col min="37" max="38" width="11.5703125" style="1" bestFit="1" customWidth="1"/>
    <col min="39" max="39" width="19" style="1" bestFit="1" customWidth="1"/>
    <col min="40" max="40" width="16.42578125" style="1" bestFit="1" customWidth="1"/>
    <col min="41" max="41" width="19" style="1" bestFit="1" customWidth="1"/>
    <col min="42" max="16384" width="11.42578125" style="1"/>
  </cols>
  <sheetData>
    <row r="1" spans="1:41" x14ac:dyDescent="0.2">
      <c r="B1" s="1">
        <v>8</v>
      </c>
      <c r="C1" s="1">
        <v>9</v>
      </c>
      <c r="D1" s="1">
        <v>10</v>
      </c>
      <c r="F1" s="1">
        <v>11</v>
      </c>
      <c r="G1" s="2"/>
      <c r="H1" s="1">
        <v>14</v>
      </c>
      <c r="I1" s="1">
        <v>15</v>
      </c>
      <c r="J1" s="1">
        <v>16</v>
      </c>
      <c r="L1" s="1">
        <v>17</v>
      </c>
      <c r="M1" s="3">
        <v>18</v>
      </c>
      <c r="N1" s="4"/>
      <c r="O1" s="1">
        <v>20</v>
      </c>
      <c r="P1" s="1">
        <v>21</v>
      </c>
      <c r="Q1" s="1">
        <v>22</v>
      </c>
      <c r="R1" s="1">
        <v>23</v>
      </c>
      <c r="S1" s="3">
        <v>24</v>
      </c>
      <c r="T1" s="3">
        <v>25</v>
      </c>
      <c r="U1" s="1">
        <v>26</v>
      </c>
      <c r="V1" s="1">
        <v>27</v>
      </c>
      <c r="W1" s="1">
        <v>28</v>
      </c>
      <c r="X1" s="1">
        <v>29</v>
      </c>
      <c r="Y1" s="1">
        <v>30</v>
      </c>
      <c r="Z1" s="1">
        <v>31</v>
      </c>
      <c r="AA1" s="1">
        <v>32</v>
      </c>
      <c r="AB1" s="1">
        <v>33</v>
      </c>
      <c r="AC1" s="1">
        <v>34</v>
      </c>
      <c r="AD1" s="1">
        <v>35</v>
      </c>
      <c r="AE1" s="1">
        <v>36</v>
      </c>
      <c r="AF1" s="1">
        <v>37</v>
      </c>
      <c r="AG1" s="1">
        <v>38</v>
      </c>
      <c r="AH1" s="1">
        <v>39</v>
      </c>
      <c r="AI1" s="1">
        <v>40</v>
      </c>
      <c r="AJ1" s="1">
        <v>41</v>
      </c>
      <c r="AK1" s="1">
        <v>42</v>
      </c>
      <c r="AL1" s="1">
        <v>43</v>
      </c>
      <c r="AM1" s="1">
        <v>44</v>
      </c>
      <c r="AN1" s="1">
        <v>45</v>
      </c>
      <c r="AO1" s="1">
        <v>46</v>
      </c>
    </row>
    <row r="2" spans="1:41" ht="13.5" thickBot="1" x14ac:dyDescent="0.25">
      <c r="N2" s="4"/>
    </row>
    <row r="3" spans="1:41" x14ac:dyDescent="0.2">
      <c r="A3" s="6"/>
      <c r="B3" s="147" t="s">
        <v>42</v>
      </c>
      <c r="C3" s="147"/>
      <c r="D3" s="147"/>
      <c r="E3" s="147"/>
      <c r="F3" s="147"/>
      <c r="G3" s="148"/>
      <c r="H3" s="149" t="s">
        <v>60</v>
      </c>
      <c r="I3" s="147"/>
      <c r="J3" s="147"/>
      <c r="K3" s="147"/>
      <c r="L3" s="147"/>
      <c r="M3" s="148"/>
      <c r="N3" s="4"/>
    </row>
    <row r="4" spans="1:41" x14ac:dyDescent="0.2">
      <c r="A4" s="7"/>
      <c r="B4" s="150" t="s">
        <v>209</v>
      </c>
      <c r="C4" s="150"/>
      <c r="D4" s="150"/>
      <c r="E4" s="150"/>
      <c r="F4" s="150" t="s">
        <v>210</v>
      </c>
      <c r="G4" s="151"/>
      <c r="H4" s="152" t="s">
        <v>209</v>
      </c>
      <c r="I4" s="150"/>
      <c r="J4" s="150"/>
      <c r="K4" s="150"/>
      <c r="L4" s="150" t="s">
        <v>210</v>
      </c>
      <c r="M4" s="151"/>
      <c r="N4" s="4"/>
    </row>
    <row r="5" spans="1:41" ht="26.25" thickBot="1" x14ac:dyDescent="0.25">
      <c r="A5" s="8" t="s">
        <v>211</v>
      </c>
      <c r="B5" s="9" t="s">
        <v>212</v>
      </c>
      <c r="C5" s="10" t="s">
        <v>213</v>
      </c>
      <c r="D5" s="10" t="s">
        <v>214</v>
      </c>
      <c r="E5" s="11" t="s">
        <v>215</v>
      </c>
      <c r="F5" s="11" t="s">
        <v>216</v>
      </c>
      <c r="G5" s="12" t="s">
        <v>217</v>
      </c>
      <c r="H5" s="13" t="s">
        <v>212</v>
      </c>
      <c r="I5" s="11" t="s">
        <v>218</v>
      </c>
      <c r="J5" s="11" t="s">
        <v>214</v>
      </c>
      <c r="K5" s="11" t="s">
        <v>215</v>
      </c>
      <c r="L5" s="11" t="s">
        <v>216</v>
      </c>
      <c r="M5" s="12" t="s">
        <v>217</v>
      </c>
      <c r="N5" s="4"/>
    </row>
    <row r="6" spans="1:41" x14ac:dyDescent="0.2">
      <c r="A6" s="14" t="s">
        <v>219</v>
      </c>
      <c r="B6" s="15">
        <v>150800000</v>
      </c>
      <c r="C6" s="15">
        <v>0</v>
      </c>
      <c r="D6" s="15">
        <v>150800000</v>
      </c>
      <c r="E6" s="16">
        <v>5.0023120766030456</v>
      </c>
      <c r="F6" s="15">
        <v>25585487.59</v>
      </c>
      <c r="G6" s="17">
        <v>16.966503706896553</v>
      </c>
      <c r="H6" s="15">
        <v>23388935000</v>
      </c>
      <c r="I6" s="15">
        <v>0</v>
      </c>
      <c r="J6" s="15">
        <v>23388935000</v>
      </c>
      <c r="K6" s="17">
        <v>3.4841509986169985</v>
      </c>
      <c r="L6" s="15">
        <v>0</v>
      </c>
      <c r="M6" s="17">
        <v>0</v>
      </c>
      <c r="N6" s="4"/>
      <c r="O6" s="15">
        <v>0</v>
      </c>
      <c r="P6" s="15">
        <v>0</v>
      </c>
      <c r="Q6" s="15">
        <v>0</v>
      </c>
      <c r="R6" s="15">
        <v>0</v>
      </c>
      <c r="S6" s="15">
        <v>0</v>
      </c>
      <c r="T6" s="15">
        <v>0</v>
      </c>
      <c r="U6" s="15">
        <v>35360000</v>
      </c>
      <c r="V6" s="15">
        <v>0</v>
      </c>
      <c r="W6" s="15">
        <v>35360000</v>
      </c>
      <c r="X6" s="15">
        <v>12708946.800000001</v>
      </c>
      <c r="Y6" s="15">
        <v>0</v>
      </c>
      <c r="Z6" s="15">
        <v>0</v>
      </c>
      <c r="AA6" s="15">
        <v>0</v>
      </c>
      <c r="AB6" s="15">
        <v>0</v>
      </c>
      <c r="AC6" s="15">
        <v>0</v>
      </c>
      <c r="AD6" s="15">
        <v>0</v>
      </c>
      <c r="AE6" s="15">
        <v>0</v>
      </c>
      <c r="AF6" s="15">
        <v>0</v>
      </c>
      <c r="AG6" s="15">
        <v>0</v>
      </c>
      <c r="AH6" s="15">
        <v>0</v>
      </c>
      <c r="AI6" s="15">
        <v>0</v>
      </c>
      <c r="AJ6" s="15">
        <v>0</v>
      </c>
      <c r="AK6" s="15">
        <v>0</v>
      </c>
      <c r="AL6" s="15">
        <v>0</v>
      </c>
      <c r="AM6" s="15">
        <v>23575095000</v>
      </c>
      <c r="AN6" s="15">
        <v>0</v>
      </c>
      <c r="AO6" s="15">
        <v>23575095000</v>
      </c>
    </row>
    <row r="7" spans="1:41" x14ac:dyDescent="0.2">
      <c r="A7" s="18" t="s">
        <v>220</v>
      </c>
      <c r="B7" s="15">
        <v>301000000</v>
      </c>
      <c r="C7" s="15">
        <v>0</v>
      </c>
      <c r="D7" s="15">
        <v>301000000</v>
      </c>
      <c r="E7" s="16">
        <v>9.9847210547580687</v>
      </c>
      <c r="F7" s="15">
        <v>15095493.550000001</v>
      </c>
      <c r="G7" s="17">
        <v>5.0151141362126248</v>
      </c>
      <c r="H7" s="15">
        <v>13577208000</v>
      </c>
      <c r="I7" s="15">
        <v>0</v>
      </c>
      <c r="J7" s="15">
        <v>13577208000</v>
      </c>
      <c r="K7" s="17">
        <v>2.0225394106927359</v>
      </c>
      <c r="L7" s="15">
        <v>0</v>
      </c>
      <c r="M7" s="17">
        <v>0</v>
      </c>
      <c r="N7" s="4"/>
      <c r="O7" s="15">
        <v>0</v>
      </c>
      <c r="P7" s="15">
        <v>0</v>
      </c>
      <c r="Q7" s="15">
        <v>0</v>
      </c>
      <c r="R7" s="15">
        <v>0</v>
      </c>
      <c r="S7" s="15">
        <v>0</v>
      </c>
      <c r="T7" s="15">
        <v>0</v>
      </c>
      <c r="U7" s="15">
        <v>1900000</v>
      </c>
      <c r="V7" s="15">
        <v>0</v>
      </c>
      <c r="W7" s="15">
        <v>1900000</v>
      </c>
      <c r="X7" s="15">
        <v>67993647.290000007</v>
      </c>
      <c r="Y7" s="15">
        <v>0</v>
      </c>
      <c r="Z7" s="15">
        <v>0</v>
      </c>
      <c r="AA7" s="15">
        <v>0</v>
      </c>
      <c r="AB7" s="15">
        <v>0</v>
      </c>
      <c r="AC7" s="15">
        <v>0</v>
      </c>
      <c r="AD7" s="15">
        <v>0</v>
      </c>
      <c r="AE7" s="15">
        <v>0</v>
      </c>
      <c r="AF7" s="15">
        <v>0</v>
      </c>
      <c r="AG7" s="15">
        <v>0</v>
      </c>
      <c r="AH7" s="15">
        <v>0</v>
      </c>
      <c r="AI7" s="15">
        <v>0</v>
      </c>
      <c r="AJ7" s="15">
        <v>0</v>
      </c>
      <c r="AK7" s="15">
        <v>0</v>
      </c>
      <c r="AL7" s="15">
        <v>0</v>
      </c>
      <c r="AM7" s="15">
        <v>13880108000</v>
      </c>
      <c r="AN7" s="15">
        <v>0</v>
      </c>
      <c r="AO7" s="15">
        <v>13880108000</v>
      </c>
    </row>
    <row r="8" spans="1:41" x14ac:dyDescent="0.2">
      <c r="A8" s="18" t="s">
        <v>221</v>
      </c>
      <c r="B8" s="15">
        <v>135600000</v>
      </c>
      <c r="C8" s="15">
        <v>0</v>
      </c>
      <c r="D8" s="15">
        <v>135600000</v>
      </c>
      <c r="E8" s="16">
        <v>4.4981002492531363</v>
      </c>
      <c r="F8" s="15">
        <v>17111055</v>
      </c>
      <c r="G8" s="17">
        <v>12.618772123893807</v>
      </c>
      <c r="H8" s="15">
        <v>15610117000</v>
      </c>
      <c r="I8" s="15">
        <v>0</v>
      </c>
      <c r="J8" s="15">
        <v>15610117000</v>
      </c>
      <c r="K8" s="17">
        <v>2.3253732901510134</v>
      </c>
      <c r="L8" s="15">
        <v>0</v>
      </c>
      <c r="M8" s="17">
        <v>0</v>
      </c>
      <c r="N8" s="4"/>
      <c r="O8" s="15">
        <v>0</v>
      </c>
      <c r="P8" s="15">
        <v>0</v>
      </c>
      <c r="Q8" s="15">
        <v>0</v>
      </c>
      <c r="R8" s="15">
        <v>0</v>
      </c>
      <c r="S8" s="15">
        <v>0</v>
      </c>
      <c r="T8" s="15">
        <v>0</v>
      </c>
      <c r="U8" s="15">
        <v>10634000</v>
      </c>
      <c r="V8" s="15">
        <v>0</v>
      </c>
      <c r="W8" s="15">
        <v>10634000</v>
      </c>
      <c r="X8" s="15">
        <v>183419.01</v>
      </c>
      <c r="Y8" s="15">
        <v>0</v>
      </c>
      <c r="Z8" s="15">
        <v>0</v>
      </c>
      <c r="AA8" s="15">
        <v>0</v>
      </c>
      <c r="AB8" s="15">
        <v>0</v>
      </c>
      <c r="AC8" s="15">
        <v>0</v>
      </c>
      <c r="AD8" s="15">
        <v>0</v>
      </c>
      <c r="AE8" s="15">
        <v>0</v>
      </c>
      <c r="AF8" s="15">
        <v>0</v>
      </c>
      <c r="AG8" s="15">
        <v>0</v>
      </c>
      <c r="AH8" s="15">
        <v>0</v>
      </c>
      <c r="AI8" s="15">
        <v>0</v>
      </c>
      <c r="AJ8" s="15">
        <v>0</v>
      </c>
      <c r="AK8" s="15">
        <v>0</v>
      </c>
      <c r="AL8" s="15">
        <v>0</v>
      </c>
      <c r="AM8" s="15">
        <v>15756351000</v>
      </c>
      <c r="AN8" s="15">
        <v>0</v>
      </c>
      <c r="AO8" s="15">
        <v>15756351000</v>
      </c>
    </row>
    <row r="9" spans="1:41" x14ac:dyDescent="0.2">
      <c r="A9" s="18" t="s">
        <v>222</v>
      </c>
      <c r="B9" s="15">
        <v>45150000</v>
      </c>
      <c r="C9" s="15">
        <v>0</v>
      </c>
      <c r="D9" s="15">
        <v>45150000</v>
      </c>
      <c r="E9" s="16">
        <v>1.4977081582137102</v>
      </c>
      <c r="F9" s="15">
        <v>37646343.5</v>
      </c>
      <c r="G9" s="17">
        <v>83.380605758582504</v>
      </c>
      <c r="H9" s="15">
        <v>43115338000</v>
      </c>
      <c r="I9" s="15">
        <v>0</v>
      </c>
      <c r="J9" s="15">
        <v>43115338000</v>
      </c>
      <c r="K9" s="17">
        <v>6.4227100527839101</v>
      </c>
      <c r="L9" s="15">
        <v>0</v>
      </c>
      <c r="M9" s="17">
        <v>0</v>
      </c>
      <c r="N9" s="4"/>
      <c r="O9" s="15">
        <v>0</v>
      </c>
      <c r="P9" s="15">
        <v>0</v>
      </c>
      <c r="Q9" s="15">
        <v>0</v>
      </c>
      <c r="R9" s="15">
        <v>0</v>
      </c>
      <c r="S9" s="15">
        <v>0</v>
      </c>
      <c r="T9" s="15">
        <v>0</v>
      </c>
      <c r="U9" s="15">
        <v>0</v>
      </c>
      <c r="V9" s="15">
        <v>0</v>
      </c>
      <c r="W9" s="15">
        <v>0</v>
      </c>
      <c r="X9" s="15">
        <v>81981328.659999996</v>
      </c>
      <c r="Y9" s="15">
        <v>0</v>
      </c>
      <c r="Z9" s="15">
        <v>0</v>
      </c>
      <c r="AA9" s="15">
        <v>0</v>
      </c>
      <c r="AB9" s="15">
        <v>0</v>
      </c>
      <c r="AC9" s="15">
        <v>0</v>
      </c>
      <c r="AD9" s="15">
        <v>0</v>
      </c>
      <c r="AE9" s="15">
        <v>0</v>
      </c>
      <c r="AF9" s="15">
        <v>0</v>
      </c>
      <c r="AG9" s="15">
        <v>0</v>
      </c>
      <c r="AH9" s="15">
        <v>0</v>
      </c>
      <c r="AI9" s="15">
        <v>0</v>
      </c>
      <c r="AJ9" s="15">
        <v>0</v>
      </c>
      <c r="AK9" s="15">
        <v>0</v>
      </c>
      <c r="AL9" s="15">
        <v>0</v>
      </c>
      <c r="AM9" s="15">
        <v>43160488000</v>
      </c>
      <c r="AN9" s="15">
        <v>0</v>
      </c>
      <c r="AO9" s="15">
        <v>43160488000</v>
      </c>
    </row>
    <row r="10" spans="1:41" x14ac:dyDescent="0.2">
      <c r="A10" s="18" t="s">
        <v>223</v>
      </c>
      <c r="B10" s="15">
        <v>35000000</v>
      </c>
      <c r="C10" s="15">
        <v>0</v>
      </c>
      <c r="D10" s="15">
        <v>35000000</v>
      </c>
      <c r="E10" s="16">
        <v>1.1610140761346592</v>
      </c>
      <c r="F10" s="15">
        <v>7622378</v>
      </c>
      <c r="G10" s="17">
        <v>21.778222857142858</v>
      </c>
      <c r="H10" s="15">
        <v>40981382000</v>
      </c>
      <c r="I10" s="15">
        <v>0</v>
      </c>
      <c r="J10" s="15">
        <v>40981382000</v>
      </c>
      <c r="K10" s="17">
        <v>6.1048236279251151</v>
      </c>
      <c r="L10" s="15">
        <v>0</v>
      </c>
      <c r="M10" s="17">
        <v>0</v>
      </c>
      <c r="N10" s="4"/>
      <c r="O10" s="15">
        <v>0</v>
      </c>
      <c r="P10" s="15">
        <v>0</v>
      </c>
      <c r="Q10" s="15">
        <v>0</v>
      </c>
      <c r="R10" s="15">
        <v>0</v>
      </c>
      <c r="S10" s="15">
        <v>0</v>
      </c>
      <c r="T10" s="15">
        <v>0</v>
      </c>
      <c r="U10" s="15">
        <v>85000000</v>
      </c>
      <c r="V10" s="15">
        <v>0</v>
      </c>
      <c r="W10" s="15">
        <v>85000000</v>
      </c>
      <c r="X10" s="15">
        <v>122384394.01000001</v>
      </c>
      <c r="Y10" s="15">
        <v>0</v>
      </c>
      <c r="Z10" s="15">
        <v>0</v>
      </c>
      <c r="AA10" s="15">
        <v>0</v>
      </c>
      <c r="AB10" s="15">
        <v>0</v>
      </c>
      <c r="AC10" s="15">
        <v>0</v>
      </c>
      <c r="AD10" s="15">
        <v>0</v>
      </c>
      <c r="AE10" s="15">
        <v>0</v>
      </c>
      <c r="AF10" s="15">
        <v>0</v>
      </c>
      <c r="AG10" s="15">
        <v>0</v>
      </c>
      <c r="AH10" s="15">
        <v>0</v>
      </c>
      <c r="AI10" s="15">
        <v>0</v>
      </c>
      <c r="AJ10" s="15">
        <v>0</v>
      </c>
      <c r="AK10" s="15">
        <v>0</v>
      </c>
      <c r="AL10" s="15">
        <v>0</v>
      </c>
      <c r="AM10" s="15">
        <v>41101382000</v>
      </c>
      <c r="AN10" s="15">
        <v>0</v>
      </c>
      <c r="AO10" s="15">
        <v>41101382000</v>
      </c>
    </row>
    <row r="11" spans="1:41" x14ac:dyDescent="0.2">
      <c r="A11" s="18" t="s">
        <v>224</v>
      </c>
      <c r="B11" s="15">
        <v>90000000</v>
      </c>
      <c r="C11" s="15">
        <v>0</v>
      </c>
      <c r="D11" s="15">
        <v>90000000</v>
      </c>
      <c r="E11" s="16">
        <v>2.9854647672034091</v>
      </c>
      <c r="F11" s="15">
        <v>20935461</v>
      </c>
      <c r="G11" s="17">
        <v>23.261623333333333</v>
      </c>
      <c r="H11" s="15">
        <v>20753818000</v>
      </c>
      <c r="I11" s="15">
        <v>0</v>
      </c>
      <c r="J11" s="15">
        <v>20753818000</v>
      </c>
      <c r="K11" s="17">
        <v>3.0916087333525635</v>
      </c>
      <c r="L11" s="15">
        <v>0</v>
      </c>
      <c r="M11" s="17">
        <v>0</v>
      </c>
      <c r="N11" s="4"/>
      <c r="O11" s="15">
        <v>0</v>
      </c>
      <c r="P11" s="15">
        <v>0</v>
      </c>
      <c r="Q11" s="15">
        <v>0</v>
      </c>
      <c r="R11" s="15">
        <v>0</v>
      </c>
      <c r="S11" s="15">
        <v>0</v>
      </c>
      <c r="T11" s="15">
        <v>0</v>
      </c>
      <c r="U11" s="15">
        <v>8000000</v>
      </c>
      <c r="V11" s="15">
        <v>0</v>
      </c>
      <c r="W11" s="15">
        <v>8000000</v>
      </c>
      <c r="X11" s="15">
        <v>8963263.7200000007</v>
      </c>
      <c r="Y11" s="15">
        <v>0</v>
      </c>
      <c r="Z11" s="15">
        <v>0</v>
      </c>
      <c r="AA11" s="15">
        <v>0</v>
      </c>
      <c r="AB11" s="15">
        <v>0</v>
      </c>
      <c r="AC11" s="15">
        <v>0</v>
      </c>
      <c r="AD11" s="15">
        <v>0</v>
      </c>
      <c r="AE11" s="15">
        <v>0</v>
      </c>
      <c r="AF11" s="15">
        <v>0</v>
      </c>
      <c r="AG11" s="15">
        <v>0</v>
      </c>
      <c r="AH11" s="15">
        <v>0</v>
      </c>
      <c r="AI11" s="15">
        <v>0</v>
      </c>
      <c r="AJ11" s="15">
        <v>0</v>
      </c>
      <c r="AK11" s="15">
        <v>0</v>
      </c>
      <c r="AL11" s="15">
        <v>0</v>
      </c>
      <c r="AM11" s="15">
        <v>20851818000</v>
      </c>
      <c r="AN11" s="15">
        <v>0</v>
      </c>
      <c r="AO11" s="15">
        <v>20851818000</v>
      </c>
    </row>
    <row r="12" spans="1:41" x14ac:dyDescent="0.2">
      <c r="A12" s="18" t="s">
        <v>225</v>
      </c>
      <c r="B12" s="15">
        <v>82000000</v>
      </c>
      <c r="C12" s="15">
        <v>0</v>
      </c>
      <c r="D12" s="15">
        <v>82000000</v>
      </c>
      <c r="E12" s="16">
        <v>2.7200901212297728</v>
      </c>
      <c r="F12" s="15">
        <v>18437788</v>
      </c>
      <c r="G12" s="17">
        <v>22.485107317073172</v>
      </c>
      <c r="H12" s="15">
        <v>50764136000</v>
      </c>
      <c r="I12" s="15">
        <v>0</v>
      </c>
      <c r="J12" s="15">
        <v>50764136000</v>
      </c>
      <c r="K12" s="17">
        <v>7.5621192302398184</v>
      </c>
      <c r="L12" s="15">
        <v>0</v>
      </c>
      <c r="M12" s="17">
        <v>0</v>
      </c>
      <c r="N12" s="4"/>
      <c r="O12" s="15">
        <v>0</v>
      </c>
      <c r="P12" s="15">
        <v>0</v>
      </c>
      <c r="Q12" s="15">
        <v>0</v>
      </c>
      <c r="R12" s="15">
        <v>0</v>
      </c>
      <c r="S12" s="15">
        <v>0</v>
      </c>
      <c r="T12" s="15">
        <v>0</v>
      </c>
      <c r="U12" s="15">
        <v>1000000</v>
      </c>
      <c r="V12" s="15">
        <v>0</v>
      </c>
      <c r="W12" s="15">
        <v>1000000</v>
      </c>
      <c r="X12" s="15">
        <v>52404600.079999998</v>
      </c>
      <c r="Y12" s="15">
        <v>0</v>
      </c>
      <c r="Z12" s="15">
        <v>0</v>
      </c>
      <c r="AA12" s="15">
        <v>0</v>
      </c>
      <c r="AB12" s="15">
        <v>0</v>
      </c>
      <c r="AC12" s="15">
        <v>0</v>
      </c>
      <c r="AD12" s="15">
        <v>0</v>
      </c>
      <c r="AE12" s="15">
        <v>0</v>
      </c>
      <c r="AF12" s="15">
        <v>0</v>
      </c>
      <c r="AG12" s="15">
        <v>0</v>
      </c>
      <c r="AH12" s="15">
        <v>0</v>
      </c>
      <c r="AI12" s="15">
        <v>0</v>
      </c>
      <c r="AJ12" s="15">
        <v>0</v>
      </c>
      <c r="AK12" s="15">
        <v>0</v>
      </c>
      <c r="AL12" s="15">
        <v>0</v>
      </c>
      <c r="AM12" s="15">
        <v>50847136000</v>
      </c>
      <c r="AN12" s="15">
        <v>0</v>
      </c>
      <c r="AO12" s="15">
        <v>50847136000</v>
      </c>
    </row>
    <row r="13" spans="1:41" x14ac:dyDescent="0.2">
      <c r="A13" s="18" t="s">
        <v>226</v>
      </c>
      <c r="B13" s="15">
        <v>100470000</v>
      </c>
      <c r="C13" s="15">
        <v>0</v>
      </c>
      <c r="D13" s="15">
        <v>100470000</v>
      </c>
      <c r="E13" s="16">
        <v>3.3327738351214053</v>
      </c>
      <c r="F13" s="15">
        <v>25188239</v>
      </c>
      <c r="G13" s="17">
        <v>25.070408082014534</v>
      </c>
      <c r="H13" s="15">
        <v>91895124000</v>
      </c>
      <c r="I13" s="15">
        <v>0</v>
      </c>
      <c r="J13" s="15">
        <v>91895124000</v>
      </c>
      <c r="K13" s="17">
        <v>13.68922903298645</v>
      </c>
      <c r="L13" s="15">
        <v>0</v>
      </c>
      <c r="M13" s="17">
        <v>0</v>
      </c>
      <c r="N13" s="4"/>
      <c r="O13" s="15">
        <v>0</v>
      </c>
      <c r="P13" s="15">
        <v>0</v>
      </c>
      <c r="Q13" s="15">
        <v>0</v>
      </c>
      <c r="R13" s="15">
        <v>0</v>
      </c>
      <c r="S13" s="15">
        <v>0</v>
      </c>
      <c r="T13" s="15">
        <v>0</v>
      </c>
      <c r="U13" s="15">
        <v>469561000</v>
      </c>
      <c r="V13" s="15">
        <v>0</v>
      </c>
      <c r="W13" s="15">
        <v>469561000</v>
      </c>
      <c r="X13" s="15">
        <v>67336253.370000005</v>
      </c>
      <c r="Y13" s="15">
        <v>0</v>
      </c>
      <c r="Z13" s="15">
        <v>0</v>
      </c>
      <c r="AA13" s="15">
        <v>0</v>
      </c>
      <c r="AB13" s="15">
        <v>0</v>
      </c>
      <c r="AC13" s="15">
        <v>0</v>
      </c>
      <c r="AD13" s="15">
        <v>0</v>
      </c>
      <c r="AE13" s="15">
        <v>0</v>
      </c>
      <c r="AF13" s="15">
        <v>0</v>
      </c>
      <c r="AG13" s="15">
        <v>0</v>
      </c>
      <c r="AH13" s="15">
        <v>0</v>
      </c>
      <c r="AI13" s="15">
        <v>0</v>
      </c>
      <c r="AJ13" s="15">
        <v>0</v>
      </c>
      <c r="AK13" s="15">
        <v>0</v>
      </c>
      <c r="AL13" s="15">
        <v>0</v>
      </c>
      <c r="AM13" s="15">
        <v>92465155000</v>
      </c>
      <c r="AN13" s="15">
        <v>0</v>
      </c>
      <c r="AO13" s="15">
        <v>92465155000</v>
      </c>
    </row>
    <row r="14" spans="1:41" x14ac:dyDescent="0.2">
      <c r="A14" s="18" t="s">
        <v>227</v>
      </c>
      <c r="B14" s="15">
        <v>151500000</v>
      </c>
      <c r="C14" s="15">
        <v>0</v>
      </c>
      <c r="D14" s="15">
        <v>151500000</v>
      </c>
      <c r="E14" s="16">
        <v>5.025532358125739</v>
      </c>
      <c r="F14" s="15">
        <v>51214981</v>
      </c>
      <c r="G14" s="17">
        <v>33.805267986798683</v>
      </c>
      <c r="H14" s="15">
        <v>19421939000</v>
      </c>
      <c r="I14" s="15">
        <v>0</v>
      </c>
      <c r="J14" s="15">
        <v>19421939000</v>
      </c>
      <c r="K14" s="17">
        <v>2.8932043362354221</v>
      </c>
      <c r="L14" s="15">
        <v>0</v>
      </c>
      <c r="M14" s="17">
        <v>0</v>
      </c>
      <c r="N14" s="4"/>
      <c r="O14" s="15">
        <v>0</v>
      </c>
      <c r="P14" s="15">
        <v>0</v>
      </c>
      <c r="Q14" s="15">
        <v>0</v>
      </c>
      <c r="R14" s="15">
        <v>0</v>
      </c>
      <c r="S14" s="15">
        <v>0</v>
      </c>
      <c r="T14" s="15">
        <v>0</v>
      </c>
      <c r="U14" s="15">
        <v>60000000</v>
      </c>
      <c r="V14" s="15">
        <v>0</v>
      </c>
      <c r="W14" s="15">
        <v>60000000</v>
      </c>
      <c r="X14" s="15">
        <v>8257697.6399999997</v>
      </c>
      <c r="Y14" s="15">
        <v>0</v>
      </c>
      <c r="Z14" s="15">
        <v>0</v>
      </c>
      <c r="AA14" s="15">
        <v>0</v>
      </c>
      <c r="AB14" s="15">
        <v>0</v>
      </c>
      <c r="AC14" s="15">
        <v>0</v>
      </c>
      <c r="AD14" s="15">
        <v>0</v>
      </c>
      <c r="AE14" s="15">
        <v>0</v>
      </c>
      <c r="AF14" s="15">
        <v>0</v>
      </c>
      <c r="AG14" s="15">
        <v>0</v>
      </c>
      <c r="AH14" s="15">
        <v>0</v>
      </c>
      <c r="AI14" s="15">
        <v>0</v>
      </c>
      <c r="AJ14" s="15">
        <v>0</v>
      </c>
      <c r="AK14" s="15">
        <v>0</v>
      </c>
      <c r="AL14" s="15">
        <v>0</v>
      </c>
      <c r="AM14" s="15">
        <v>19633439000</v>
      </c>
      <c r="AN14" s="15">
        <v>0</v>
      </c>
      <c r="AO14" s="15">
        <v>19633439000</v>
      </c>
    </row>
    <row r="15" spans="1:41" x14ac:dyDescent="0.2">
      <c r="A15" s="18" t="s">
        <v>228</v>
      </c>
      <c r="B15" s="15">
        <v>262550000</v>
      </c>
      <c r="C15" s="15">
        <v>0</v>
      </c>
      <c r="D15" s="15">
        <v>262550000</v>
      </c>
      <c r="E15" s="16">
        <v>8.709264162547278</v>
      </c>
      <c r="F15" s="15">
        <v>57985722.880000003</v>
      </c>
      <c r="G15" s="17">
        <v>22.085592412873741</v>
      </c>
      <c r="H15" s="15">
        <v>36334369000</v>
      </c>
      <c r="I15" s="15">
        <v>0</v>
      </c>
      <c r="J15" s="15">
        <v>36334369000</v>
      </c>
      <c r="K15" s="17">
        <v>5.4125777011851337</v>
      </c>
      <c r="L15" s="15">
        <v>0</v>
      </c>
      <c r="M15" s="17">
        <v>0</v>
      </c>
      <c r="N15" s="4"/>
      <c r="O15" s="15">
        <v>0</v>
      </c>
      <c r="P15" s="15">
        <v>0</v>
      </c>
      <c r="Q15" s="15">
        <v>0</v>
      </c>
      <c r="R15" s="15">
        <v>0</v>
      </c>
      <c r="S15" s="15">
        <v>0</v>
      </c>
      <c r="T15" s="15">
        <v>0</v>
      </c>
      <c r="U15" s="15">
        <v>1805000</v>
      </c>
      <c r="V15" s="15">
        <v>0</v>
      </c>
      <c r="W15" s="15">
        <v>1805000</v>
      </c>
      <c r="X15" s="15">
        <v>9446.2099999999991</v>
      </c>
      <c r="Y15" s="15">
        <v>0</v>
      </c>
      <c r="Z15" s="15">
        <v>0</v>
      </c>
      <c r="AA15" s="15">
        <v>0</v>
      </c>
      <c r="AB15" s="15">
        <v>0</v>
      </c>
      <c r="AC15" s="15">
        <v>0</v>
      </c>
      <c r="AD15" s="15">
        <v>0</v>
      </c>
      <c r="AE15" s="15">
        <v>0</v>
      </c>
      <c r="AF15" s="15">
        <v>0</v>
      </c>
      <c r="AG15" s="15">
        <v>0</v>
      </c>
      <c r="AH15" s="15">
        <v>0</v>
      </c>
      <c r="AI15" s="15">
        <v>0</v>
      </c>
      <c r="AJ15" s="15">
        <v>0</v>
      </c>
      <c r="AK15" s="15">
        <v>0</v>
      </c>
      <c r="AL15" s="15">
        <v>0</v>
      </c>
      <c r="AM15" s="15">
        <v>36598724000</v>
      </c>
      <c r="AN15" s="15">
        <v>0</v>
      </c>
      <c r="AO15" s="15">
        <v>36598724000</v>
      </c>
    </row>
    <row r="16" spans="1:41" x14ac:dyDescent="0.2">
      <c r="A16" s="18" t="s">
        <v>229</v>
      </c>
      <c r="B16" s="15">
        <v>143000000</v>
      </c>
      <c r="C16" s="15">
        <v>0</v>
      </c>
      <c r="D16" s="15">
        <v>143000000</v>
      </c>
      <c r="E16" s="16">
        <v>4.7435717967787498</v>
      </c>
      <c r="F16" s="15">
        <v>56276669.270000003</v>
      </c>
      <c r="G16" s="17">
        <v>39.354314174825177</v>
      </c>
      <c r="H16" s="15">
        <v>42447225000</v>
      </c>
      <c r="I16" s="15">
        <v>0</v>
      </c>
      <c r="J16" s="15">
        <v>42447225000</v>
      </c>
      <c r="K16" s="17">
        <v>6.3231840770975865</v>
      </c>
      <c r="L16" s="15">
        <v>0</v>
      </c>
      <c r="M16" s="17">
        <v>0</v>
      </c>
      <c r="N16" s="4"/>
      <c r="O16" s="15">
        <v>0</v>
      </c>
      <c r="P16" s="15">
        <v>0</v>
      </c>
      <c r="Q16" s="15">
        <v>0</v>
      </c>
      <c r="R16" s="15">
        <v>0</v>
      </c>
      <c r="S16" s="15">
        <v>0</v>
      </c>
      <c r="T16" s="15">
        <v>0</v>
      </c>
      <c r="U16" s="15">
        <v>0</v>
      </c>
      <c r="V16" s="15">
        <v>0</v>
      </c>
      <c r="W16" s="15">
        <v>0</v>
      </c>
      <c r="X16" s="15">
        <v>127063014.97</v>
      </c>
      <c r="Y16" s="15">
        <v>0</v>
      </c>
      <c r="Z16" s="15">
        <v>0</v>
      </c>
      <c r="AA16" s="15">
        <v>0</v>
      </c>
      <c r="AB16" s="15">
        <v>0</v>
      </c>
      <c r="AC16" s="15">
        <v>0</v>
      </c>
      <c r="AD16" s="15">
        <v>0</v>
      </c>
      <c r="AE16" s="15">
        <v>0</v>
      </c>
      <c r="AF16" s="15">
        <v>0</v>
      </c>
      <c r="AG16" s="15">
        <v>0</v>
      </c>
      <c r="AH16" s="15">
        <v>0</v>
      </c>
      <c r="AI16" s="15">
        <v>0</v>
      </c>
      <c r="AJ16" s="15">
        <v>0</v>
      </c>
      <c r="AK16" s="15">
        <v>0</v>
      </c>
      <c r="AL16" s="15">
        <v>0</v>
      </c>
      <c r="AM16" s="15">
        <v>42590225000</v>
      </c>
      <c r="AN16" s="15">
        <v>0</v>
      </c>
      <c r="AO16" s="15">
        <v>42590225000</v>
      </c>
    </row>
    <row r="17" spans="1:41" x14ac:dyDescent="0.2">
      <c r="A17" s="18" t="s">
        <v>230</v>
      </c>
      <c r="B17" s="15">
        <v>206000000</v>
      </c>
      <c r="C17" s="15">
        <v>0</v>
      </c>
      <c r="D17" s="15">
        <v>206000000</v>
      </c>
      <c r="E17" s="16">
        <v>6.8333971338211352</v>
      </c>
      <c r="F17" s="15">
        <v>46305365</v>
      </c>
      <c r="G17" s="17">
        <v>22.478332524271842</v>
      </c>
      <c r="H17" s="15">
        <v>17488762000</v>
      </c>
      <c r="I17" s="15">
        <v>0</v>
      </c>
      <c r="J17" s="15">
        <v>17488762000</v>
      </c>
      <c r="K17" s="17">
        <v>2.6052271121739841</v>
      </c>
      <c r="L17" s="15">
        <v>0</v>
      </c>
      <c r="M17" s="17">
        <v>0</v>
      </c>
      <c r="N17" s="4"/>
      <c r="O17" s="15">
        <v>0</v>
      </c>
      <c r="P17" s="15">
        <v>0</v>
      </c>
      <c r="Q17" s="15">
        <v>0</v>
      </c>
      <c r="R17" s="15">
        <v>0</v>
      </c>
      <c r="S17" s="15">
        <v>0</v>
      </c>
      <c r="T17" s="15">
        <v>0</v>
      </c>
      <c r="U17" s="15">
        <v>5500000</v>
      </c>
      <c r="V17" s="15">
        <v>0</v>
      </c>
      <c r="W17" s="15">
        <v>5500000</v>
      </c>
      <c r="X17" s="15">
        <v>75997537.349999994</v>
      </c>
      <c r="Y17" s="15">
        <v>0</v>
      </c>
      <c r="Z17" s="15">
        <v>0</v>
      </c>
      <c r="AA17" s="15">
        <v>0</v>
      </c>
      <c r="AB17" s="15">
        <v>0</v>
      </c>
      <c r="AC17" s="15">
        <v>0</v>
      </c>
      <c r="AD17" s="15">
        <v>0</v>
      </c>
      <c r="AE17" s="15">
        <v>0</v>
      </c>
      <c r="AF17" s="15">
        <v>0</v>
      </c>
      <c r="AG17" s="15">
        <v>0</v>
      </c>
      <c r="AH17" s="15">
        <v>0</v>
      </c>
      <c r="AI17" s="15">
        <v>0</v>
      </c>
      <c r="AJ17" s="15">
        <v>0</v>
      </c>
      <c r="AK17" s="15">
        <v>0</v>
      </c>
      <c r="AL17" s="15">
        <v>0</v>
      </c>
      <c r="AM17" s="15">
        <v>17700262000</v>
      </c>
      <c r="AN17" s="15">
        <v>0</v>
      </c>
      <c r="AO17" s="15">
        <v>17700262000</v>
      </c>
    </row>
    <row r="18" spans="1:41" x14ac:dyDescent="0.2">
      <c r="A18" s="18" t="s">
        <v>231</v>
      </c>
      <c r="B18" s="15">
        <v>300000000</v>
      </c>
      <c r="C18" s="15">
        <v>0</v>
      </c>
      <c r="D18" s="15">
        <v>300000000</v>
      </c>
      <c r="E18" s="16">
        <v>9.9515492240113641</v>
      </c>
      <c r="F18" s="15">
        <v>192135925.86000001</v>
      </c>
      <c r="G18" s="17">
        <v>64.045308620000014</v>
      </c>
      <c r="H18" s="15">
        <v>12036729000</v>
      </c>
      <c r="I18" s="15">
        <v>0</v>
      </c>
      <c r="J18" s="15">
        <v>12036729000</v>
      </c>
      <c r="K18" s="17">
        <v>1.7930607513951442</v>
      </c>
      <c r="L18" s="15">
        <v>0</v>
      </c>
      <c r="M18" s="17">
        <v>0</v>
      </c>
      <c r="N18" s="4"/>
      <c r="O18" s="15">
        <v>0</v>
      </c>
      <c r="P18" s="15">
        <v>0</v>
      </c>
      <c r="Q18" s="15">
        <v>0</v>
      </c>
      <c r="R18" s="15">
        <v>0</v>
      </c>
      <c r="S18" s="15">
        <v>0</v>
      </c>
      <c r="T18" s="15">
        <v>0</v>
      </c>
      <c r="U18" s="15">
        <v>3552848000</v>
      </c>
      <c r="V18" s="15">
        <v>0</v>
      </c>
      <c r="W18" s="15">
        <v>3552848000</v>
      </c>
      <c r="X18" s="15">
        <v>0</v>
      </c>
      <c r="Y18" s="15">
        <v>0</v>
      </c>
      <c r="Z18" s="15">
        <v>0</v>
      </c>
      <c r="AA18" s="15">
        <v>0</v>
      </c>
      <c r="AB18" s="15">
        <v>0</v>
      </c>
      <c r="AC18" s="15">
        <v>0</v>
      </c>
      <c r="AD18" s="15">
        <v>0</v>
      </c>
      <c r="AE18" s="15">
        <v>0</v>
      </c>
      <c r="AF18" s="15">
        <v>0</v>
      </c>
      <c r="AG18" s="15">
        <v>0</v>
      </c>
      <c r="AH18" s="15">
        <v>0</v>
      </c>
      <c r="AI18" s="15">
        <v>0</v>
      </c>
      <c r="AJ18" s="15">
        <v>0</v>
      </c>
      <c r="AK18" s="15">
        <v>0</v>
      </c>
      <c r="AL18" s="15">
        <v>0</v>
      </c>
      <c r="AM18" s="15">
        <v>15889577000</v>
      </c>
      <c r="AN18" s="15">
        <v>0</v>
      </c>
      <c r="AO18" s="15">
        <v>15889577000</v>
      </c>
    </row>
    <row r="19" spans="1:41" x14ac:dyDescent="0.2">
      <c r="A19" s="18" t="s">
        <v>232</v>
      </c>
      <c r="B19" s="15">
        <v>348338000</v>
      </c>
      <c r="C19" s="15">
        <v>0</v>
      </c>
      <c r="D19" s="15">
        <v>348338000</v>
      </c>
      <c r="E19" s="16">
        <v>11.555009178645568</v>
      </c>
      <c r="F19" s="15">
        <v>43322494.689999998</v>
      </c>
      <c r="G19" s="17">
        <v>12.43691319637823</v>
      </c>
      <c r="H19" s="15">
        <v>36253412000</v>
      </c>
      <c r="I19" s="15">
        <v>0</v>
      </c>
      <c r="J19" s="15">
        <v>36253412000</v>
      </c>
      <c r="K19" s="17">
        <v>5.4005178783503176</v>
      </c>
      <c r="L19" s="15">
        <v>0</v>
      </c>
      <c r="M19" s="17">
        <v>0</v>
      </c>
      <c r="N19" s="4"/>
      <c r="O19" s="15">
        <v>0</v>
      </c>
      <c r="P19" s="15">
        <v>0</v>
      </c>
      <c r="Q19" s="15">
        <v>0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15">
        <v>3541530.81</v>
      </c>
      <c r="Y19" s="15">
        <v>0</v>
      </c>
      <c r="Z19" s="15">
        <v>0</v>
      </c>
      <c r="AA19" s="15">
        <v>0</v>
      </c>
      <c r="AB19" s="15">
        <v>0</v>
      </c>
      <c r="AC19" s="15">
        <v>0</v>
      </c>
      <c r="AD19" s="15">
        <v>0</v>
      </c>
      <c r="AE19" s="15">
        <v>0</v>
      </c>
      <c r="AF19" s="15">
        <v>0</v>
      </c>
      <c r="AG19" s="15">
        <v>0</v>
      </c>
      <c r="AH19" s="15">
        <v>0</v>
      </c>
      <c r="AI19" s="15">
        <v>0</v>
      </c>
      <c r="AJ19" s="15">
        <v>0</v>
      </c>
      <c r="AK19" s="15">
        <v>0</v>
      </c>
      <c r="AL19" s="15">
        <v>0</v>
      </c>
      <c r="AM19" s="15">
        <v>36601750000</v>
      </c>
      <c r="AN19" s="15">
        <v>0</v>
      </c>
      <c r="AO19" s="15">
        <v>36601750000</v>
      </c>
    </row>
    <row r="20" spans="1:41" x14ac:dyDescent="0.2">
      <c r="A20" s="18" t="s">
        <v>233</v>
      </c>
      <c r="B20" s="15">
        <v>34998000</v>
      </c>
      <c r="C20" s="15">
        <v>0</v>
      </c>
      <c r="D20" s="15">
        <v>34998000</v>
      </c>
      <c r="E20" s="16">
        <v>1.1609477324731656</v>
      </c>
      <c r="F20" s="15">
        <v>11857325</v>
      </c>
      <c r="G20" s="17">
        <v>33.880007428995945</v>
      </c>
      <c r="H20" s="15">
        <v>14777049000</v>
      </c>
      <c r="I20" s="15">
        <v>0</v>
      </c>
      <c r="J20" s="15">
        <v>14777049000</v>
      </c>
      <c r="K20" s="17">
        <v>2.2012746638511898</v>
      </c>
      <c r="L20" s="15">
        <v>0</v>
      </c>
      <c r="M20" s="17">
        <v>0</v>
      </c>
      <c r="N20" s="4"/>
      <c r="O20" s="15">
        <v>0</v>
      </c>
      <c r="P20" s="15">
        <v>0</v>
      </c>
      <c r="Q20" s="15">
        <v>0</v>
      </c>
      <c r="R20" s="15">
        <v>0</v>
      </c>
      <c r="S20" s="15">
        <v>0</v>
      </c>
      <c r="T20" s="15">
        <v>0</v>
      </c>
      <c r="U20" s="15">
        <v>4481000</v>
      </c>
      <c r="V20" s="15">
        <v>0</v>
      </c>
      <c r="W20" s="15">
        <v>4481000</v>
      </c>
      <c r="X20" s="15">
        <v>25043.43</v>
      </c>
      <c r="Y20" s="15">
        <v>0</v>
      </c>
      <c r="Z20" s="15">
        <v>0</v>
      </c>
      <c r="AA20" s="15">
        <v>0</v>
      </c>
      <c r="AB20" s="15">
        <v>0</v>
      </c>
      <c r="AC20" s="15">
        <v>0</v>
      </c>
      <c r="AD20" s="15">
        <v>0</v>
      </c>
      <c r="AE20" s="15">
        <v>0</v>
      </c>
      <c r="AF20" s="15">
        <v>0</v>
      </c>
      <c r="AG20" s="15">
        <v>0</v>
      </c>
      <c r="AH20" s="15">
        <v>0</v>
      </c>
      <c r="AI20" s="15">
        <v>0</v>
      </c>
      <c r="AJ20" s="15">
        <v>0</v>
      </c>
      <c r="AK20" s="15">
        <v>0</v>
      </c>
      <c r="AL20" s="15">
        <v>0</v>
      </c>
      <c r="AM20" s="15">
        <v>14816528000</v>
      </c>
      <c r="AN20" s="15">
        <v>0</v>
      </c>
      <c r="AO20" s="15">
        <v>14816528000</v>
      </c>
    </row>
    <row r="21" spans="1:41" x14ac:dyDescent="0.2">
      <c r="A21" s="18" t="s">
        <v>234</v>
      </c>
      <c r="B21" s="15">
        <v>231500000</v>
      </c>
      <c r="C21" s="15">
        <v>0</v>
      </c>
      <c r="D21" s="15">
        <v>231500000</v>
      </c>
      <c r="E21" s="16">
        <v>7.6792788178621025</v>
      </c>
      <c r="F21" s="15">
        <v>50017386.799999997</v>
      </c>
      <c r="G21" s="17">
        <v>21.605782634989197</v>
      </c>
      <c r="H21" s="15">
        <v>18637846000</v>
      </c>
      <c r="I21" s="15">
        <v>0</v>
      </c>
      <c r="J21" s="15">
        <v>18637846000</v>
      </c>
      <c r="K21" s="17">
        <v>2.7764013091220203</v>
      </c>
      <c r="L21" s="15">
        <v>0</v>
      </c>
      <c r="M21" s="17">
        <v>0</v>
      </c>
      <c r="N21" s="4"/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142000000</v>
      </c>
      <c r="V21" s="15">
        <v>0</v>
      </c>
      <c r="W21" s="15">
        <v>142000000</v>
      </c>
      <c r="X21" s="15">
        <v>10898066.279999999</v>
      </c>
      <c r="Y21" s="15">
        <v>0</v>
      </c>
      <c r="Z21" s="15">
        <v>0</v>
      </c>
      <c r="AA21" s="15">
        <v>0</v>
      </c>
      <c r="AB21" s="15">
        <v>0</v>
      </c>
      <c r="AC21" s="15">
        <v>0</v>
      </c>
      <c r="AD21" s="15">
        <v>0</v>
      </c>
      <c r="AE21" s="15">
        <v>0</v>
      </c>
      <c r="AF21" s="15">
        <v>0</v>
      </c>
      <c r="AG21" s="15">
        <v>0</v>
      </c>
      <c r="AH21" s="15">
        <v>0</v>
      </c>
      <c r="AI21" s="15">
        <v>0</v>
      </c>
      <c r="AJ21" s="15">
        <v>0</v>
      </c>
      <c r="AK21" s="15">
        <v>0</v>
      </c>
      <c r="AL21" s="15">
        <v>0</v>
      </c>
      <c r="AM21" s="15">
        <v>19011346000</v>
      </c>
      <c r="AN21" s="15">
        <v>0</v>
      </c>
      <c r="AO21" s="15">
        <v>19011346000</v>
      </c>
    </row>
    <row r="22" spans="1:41" x14ac:dyDescent="0.2">
      <c r="A22" s="18" t="s">
        <v>235</v>
      </c>
      <c r="B22" s="15">
        <v>152500000</v>
      </c>
      <c r="C22" s="15">
        <v>0</v>
      </c>
      <c r="D22" s="15">
        <v>152500000</v>
      </c>
      <c r="E22" s="16">
        <v>5.0587041888724436</v>
      </c>
      <c r="F22" s="15">
        <v>11171399.15</v>
      </c>
      <c r="G22" s="17">
        <v>7.3255076393442629</v>
      </c>
      <c r="H22" s="15">
        <v>13180738000</v>
      </c>
      <c r="I22" s="15">
        <v>0</v>
      </c>
      <c r="J22" s="15">
        <v>13180738000</v>
      </c>
      <c r="K22" s="17">
        <v>1.9634789469981861</v>
      </c>
      <c r="L22" s="15">
        <v>0</v>
      </c>
      <c r="M22" s="17">
        <v>0</v>
      </c>
      <c r="N22" s="4"/>
      <c r="O22" s="15">
        <v>0</v>
      </c>
      <c r="P22" s="15">
        <v>0</v>
      </c>
      <c r="Q22" s="15">
        <v>0</v>
      </c>
      <c r="R22" s="15">
        <v>0</v>
      </c>
      <c r="S22" s="15">
        <v>0</v>
      </c>
      <c r="T22" s="15">
        <v>0</v>
      </c>
      <c r="U22" s="15">
        <v>7000000</v>
      </c>
      <c r="V22" s="15">
        <v>0</v>
      </c>
      <c r="W22" s="15">
        <v>7000000</v>
      </c>
      <c r="X22" s="15">
        <v>5168395.71</v>
      </c>
      <c r="Y22" s="15">
        <v>0</v>
      </c>
      <c r="Z22" s="15">
        <v>0</v>
      </c>
      <c r="AA22" s="15">
        <v>0</v>
      </c>
      <c r="AB22" s="15">
        <v>0</v>
      </c>
      <c r="AC22" s="15">
        <v>0</v>
      </c>
      <c r="AD22" s="15">
        <v>0</v>
      </c>
      <c r="AE22" s="15">
        <v>0</v>
      </c>
      <c r="AF22" s="15">
        <v>0</v>
      </c>
      <c r="AG22" s="15">
        <v>0</v>
      </c>
      <c r="AH22" s="15">
        <v>0</v>
      </c>
      <c r="AI22" s="15">
        <v>0</v>
      </c>
      <c r="AJ22" s="15">
        <v>0</v>
      </c>
      <c r="AK22" s="15">
        <v>0</v>
      </c>
      <c r="AL22" s="15">
        <v>0</v>
      </c>
      <c r="AM22" s="15">
        <v>13340238000</v>
      </c>
      <c r="AN22" s="15">
        <v>0</v>
      </c>
      <c r="AO22" s="15">
        <v>13340238000</v>
      </c>
    </row>
    <row r="23" spans="1:41" x14ac:dyDescent="0.2">
      <c r="A23" s="18" t="s">
        <v>236</v>
      </c>
      <c r="B23" s="15">
        <v>146200000</v>
      </c>
      <c r="C23" s="15">
        <v>0</v>
      </c>
      <c r="D23" s="15">
        <v>146200000</v>
      </c>
      <c r="E23" s="16">
        <v>4.8497216551682047</v>
      </c>
      <c r="F23" s="15">
        <v>26239801.449999999</v>
      </c>
      <c r="G23" s="17">
        <v>17.947880608755128</v>
      </c>
      <c r="H23" s="15">
        <v>36943830000</v>
      </c>
      <c r="I23" s="15">
        <v>0</v>
      </c>
      <c r="J23" s="15">
        <v>36943830000</v>
      </c>
      <c r="K23" s="17">
        <v>5.5033665358100583</v>
      </c>
      <c r="L23" s="15">
        <v>0</v>
      </c>
      <c r="M23" s="17">
        <v>0</v>
      </c>
      <c r="N23" s="4"/>
      <c r="O23" s="15">
        <v>0</v>
      </c>
      <c r="P23" s="15">
        <v>0</v>
      </c>
      <c r="Q23" s="15">
        <v>0</v>
      </c>
      <c r="R23" s="15">
        <v>0</v>
      </c>
      <c r="S23" s="15">
        <v>0</v>
      </c>
      <c r="T23" s="15">
        <v>0</v>
      </c>
      <c r="U23" s="15">
        <v>108000000</v>
      </c>
      <c r="V23" s="15">
        <v>0</v>
      </c>
      <c r="W23" s="15">
        <v>108000000</v>
      </c>
      <c r="X23" s="15">
        <v>37297999.240000002</v>
      </c>
      <c r="Y23" s="15">
        <v>0</v>
      </c>
      <c r="Z23" s="15">
        <v>0</v>
      </c>
      <c r="AA23" s="15">
        <v>0</v>
      </c>
      <c r="AB23" s="15">
        <v>0</v>
      </c>
      <c r="AC23" s="15">
        <v>0</v>
      </c>
      <c r="AD23" s="15">
        <v>0</v>
      </c>
      <c r="AE23" s="15">
        <v>0</v>
      </c>
      <c r="AF23" s="15">
        <v>0</v>
      </c>
      <c r="AG23" s="15">
        <v>0</v>
      </c>
      <c r="AH23" s="15">
        <v>0</v>
      </c>
      <c r="AI23" s="15">
        <v>0</v>
      </c>
      <c r="AJ23" s="15">
        <v>0</v>
      </c>
      <c r="AK23" s="15">
        <v>0</v>
      </c>
      <c r="AL23" s="15">
        <v>0</v>
      </c>
      <c r="AM23" s="15">
        <v>37198030000</v>
      </c>
      <c r="AN23" s="15">
        <v>0</v>
      </c>
      <c r="AO23" s="15">
        <v>37198030000</v>
      </c>
    </row>
    <row r="24" spans="1:41" x14ac:dyDescent="0.2">
      <c r="A24" s="18" t="s">
        <v>237</v>
      </c>
      <c r="B24" s="15">
        <v>98000000</v>
      </c>
      <c r="C24" s="15">
        <v>0</v>
      </c>
      <c r="D24" s="15">
        <v>98000000</v>
      </c>
      <c r="E24" s="16">
        <v>3.2508394131770451</v>
      </c>
      <c r="F24" s="15">
        <v>30474638.059999999</v>
      </c>
      <c r="G24" s="17">
        <v>31.09656944897959</v>
      </c>
      <c r="H24" s="15">
        <v>106548292000</v>
      </c>
      <c r="I24" s="15">
        <v>0</v>
      </c>
      <c r="J24" s="15">
        <v>106548292000</v>
      </c>
      <c r="K24" s="17">
        <v>15.872049666764887</v>
      </c>
      <c r="L24" s="15">
        <v>0</v>
      </c>
      <c r="M24" s="17">
        <v>0</v>
      </c>
      <c r="N24" s="4"/>
      <c r="O24" s="15">
        <v>0</v>
      </c>
      <c r="P24" s="15">
        <v>0</v>
      </c>
      <c r="Q24" s="15">
        <v>0</v>
      </c>
      <c r="R24" s="15">
        <v>0</v>
      </c>
      <c r="S24" s="15">
        <v>0</v>
      </c>
      <c r="T24" s="15">
        <v>0</v>
      </c>
      <c r="U24" s="15">
        <v>360000000</v>
      </c>
      <c r="V24" s="15">
        <v>0</v>
      </c>
      <c r="W24" s="15">
        <v>360000000</v>
      </c>
      <c r="X24" s="15">
        <v>35992015.439999998</v>
      </c>
      <c r="Y24" s="15">
        <v>0</v>
      </c>
      <c r="Z24" s="15">
        <v>0</v>
      </c>
      <c r="AA24" s="15">
        <v>0</v>
      </c>
      <c r="AB24" s="15">
        <v>0</v>
      </c>
      <c r="AC24" s="15">
        <v>0</v>
      </c>
      <c r="AD24" s="15">
        <v>0</v>
      </c>
      <c r="AE24" s="15">
        <v>0</v>
      </c>
      <c r="AF24" s="15">
        <v>0</v>
      </c>
      <c r="AG24" s="15">
        <v>0</v>
      </c>
      <c r="AH24" s="15">
        <v>0</v>
      </c>
      <c r="AI24" s="15">
        <v>0</v>
      </c>
      <c r="AJ24" s="15">
        <v>0</v>
      </c>
      <c r="AK24" s="15">
        <v>0</v>
      </c>
      <c r="AL24" s="15">
        <v>0</v>
      </c>
      <c r="AM24" s="15">
        <v>107006292000</v>
      </c>
      <c r="AN24" s="15">
        <v>0</v>
      </c>
      <c r="AO24" s="15">
        <v>107006292000</v>
      </c>
    </row>
    <row r="25" spans="1:41" ht="13.5" thickBot="1" x14ac:dyDescent="0.25">
      <c r="A25" s="19" t="s">
        <v>238</v>
      </c>
      <c r="B25" s="15">
        <v>0</v>
      </c>
      <c r="C25" s="15">
        <v>0</v>
      </c>
      <c r="D25" s="15">
        <v>0</v>
      </c>
      <c r="E25" s="16">
        <v>0</v>
      </c>
      <c r="F25" s="15">
        <v>145371962.03999999</v>
      </c>
      <c r="G25" s="17">
        <v>0</v>
      </c>
      <c r="H25" s="15">
        <v>17138853000</v>
      </c>
      <c r="I25" s="15">
        <v>0</v>
      </c>
      <c r="J25" s="15">
        <v>17138853000</v>
      </c>
      <c r="K25" s="17">
        <v>2.5531026442674687</v>
      </c>
      <c r="L25" s="15">
        <v>0</v>
      </c>
      <c r="M25" s="17">
        <v>0</v>
      </c>
      <c r="N25" s="4"/>
      <c r="O25" s="15">
        <v>0</v>
      </c>
      <c r="P25" s="15">
        <v>0</v>
      </c>
      <c r="Q25" s="15">
        <v>0</v>
      </c>
      <c r="R25" s="15">
        <v>0</v>
      </c>
      <c r="S25" s="15">
        <v>0</v>
      </c>
      <c r="T25" s="15">
        <v>0</v>
      </c>
      <c r="U25" s="15">
        <v>0</v>
      </c>
      <c r="V25" s="15">
        <v>0</v>
      </c>
      <c r="W25" s="15">
        <v>0</v>
      </c>
      <c r="X25" s="15">
        <v>162169410.08000001</v>
      </c>
      <c r="Y25" s="15">
        <v>0</v>
      </c>
      <c r="Z25" s="15">
        <v>0</v>
      </c>
      <c r="AA25" s="15">
        <v>0</v>
      </c>
      <c r="AB25" s="15">
        <v>0</v>
      </c>
      <c r="AC25" s="15">
        <v>0</v>
      </c>
      <c r="AD25" s="15">
        <v>0</v>
      </c>
      <c r="AE25" s="15">
        <v>0</v>
      </c>
      <c r="AF25" s="15">
        <v>0</v>
      </c>
      <c r="AG25" s="15">
        <v>0</v>
      </c>
      <c r="AH25" s="15">
        <v>0</v>
      </c>
      <c r="AI25" s="15">
        <v>0</v>
      </c>
      <c r="AJ25" s="15">
        <v>0</v>
      </c>
      <c r="AK25" s="15">
        <v>0</v>
      </c>
      <c r="AL25" s="15">
        <v>0</v>
      </c>
      <c r="AM25" s="15">
        <v>17138853000</v>
      </c>
      <c r="AN25" s="15">
        <v>0</v>
      </c>
      <c r="AO25" s="15">
        <v>17138853000</v>
      </c>
    </row>
    <row r="26" spans="1:41" s="20" customFormat="1" ht="26.25" customHeight="1" x14ac:dyDescent="0.25">
      <c r="B26" s="21">
        <v>3014606000</v>
      </c>
      <c r="C26" s="21">
        <v>0</v>
      </c>
      <c r="D26" s="21">
        <v>3014606000</v>
      </c>
      <c r="E26" s="21">
        <v>100</v>
      </c>
      <c r="F26" s="21">
        <v>889995916.83999979</v>
      </c>
      <c r="G26" s="22">
        <v>29.522793918674605</v>
      </c>
      <c r="H26" s="21">
        <v>671295102000</v>
      </c>
      <c r="I26" s="21">
        <v>0</v>
      </c>
      <c r="J26" s="21">
        <v>671295102000</v>
      </c>
      <c r="K26" s="21">
        <v>100.00000000000001</v>
      </c>
      <c r="L26" s="21">
        <v>0</v>
      </c>
      <c r="M26" s="22">
        <v>0</v>
      </c>
      <c r="N26" s="23"/>
    </row>
    <row r="27" spans="1:41" x14ac:dyDescent="0.2">
      <c r="N27" s="4"/>
    </row>
    <row r="28" spans="1:41" x14ac:dyDescent="0.2">
      <c r="N28" s="4"/>
    </row>
    <row r="29" spans="1:4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</row>
  </sheetData>
  <mergeCells count="6">
    <mergeCell ref="B3:G3"/>
    <mergeCell ref="H3:M3"/>
    <mergeCell ref="B4:E4"/>
    <mergeCell ref="F4:G4"/>
    <mergeCell ref="H4:K4"/>
    <mergeCell ref="L4:M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9"/>
  <sheetViews>
    <sheetView topLeftCell="A241" zoomScaleNormal="100" workbookViewId="0">
      <selection activeCell="H9" sqref="H9"/>
    </sheetView>
  </sheetViews>
  <sheetFormatPr baseColWidth="10" defaultRowHeight="12.75" x14ac:dyDescent="0.2"/>
  <cols>
    <col min="1" max="1" width="11.42578125" style="1"/>
    <col min="2" max="2" width="25.42578125" style="1" customWidth="1"/>
    <col min="3" max="3" width="21.28515625" style="1" customWidth="1"/>
    <col min="4" max="4" width="30" style="1" customWidth="1"/>
    <col min="5" max="5" width="17.42578125" style="1" bestFit="1" customWidth="1"/>
    <col min="6" max="6" width="11.7109375" style="1" bestFit="1" customWidth="1"/>
    <col min="7" max="7" width="16.5703125" style="1" customWidth="1"/>
    <col min="8" max="8" width="17" style="1" customWidth="1"/>
    <col min="9" max="9" width="14.85546875" style="1" customWidth="1"/>
    <col min="10" max="10" width="15.85546875" style="1" customWidth="1"/>
    <col min="11" max="11" width="11.7109375" style="1" bestFit="1" customWidth="1"/>
    <col min="12" max="12" width="11.42578125" style="1"/>
    <col min="13" max="13" width="17.42578125" style="1" bestFit="1" customWidth="1"/>
    <col min="14" max="14" width="11.7109375" style="1" bestFit="1" customWidth="1"/>
    <col min="15" max="15" width="13.7109375" style="1" bestFit="1" customWidth="1"/>
    <col min="16" max="16" width="11.42578125" style="1"/>
    <col min="17" max="18" width="11.7109375" style="1" bestFit="1" customWidth="1"/>
    <col min="19" max="16384" width="11.42578125" style="1"/>
  </cols>
  <sheetData>
    <row r="1" spans="1:21" ht="38.25" x14ac:dyDescent="0.2">
      <c r="A1" s="57" t="s">
        <v>8</v>
      </c>
      <c r="B1" s="58" t="s">
        <v>9</v>
      </c>
      <c r="C1" s="1" t="s">
        <v>10</v>
      </c>
      <c r="D1" s="1" t="s">
        <v>11</v>
      </c>
      <c r="E1" s="59" t="s">
        <v>198</v>
      </c>
      <c r="F1" s="1" t="s">
        <v>199</v>
      </c>
      <c r="G1" s="59" t="s">
        <v>200</v>
      </c>
      <c r="H1" s="59" t="s">
        <v>201</v>
      </c>
      <c r="I1" s="1" t="s">
        <v>202</v>
      </c>
      <c r="J1" s="59" t="s">
        <v>203</v>
      </c>
      <c r="K1" s="1" t="s">
        <v>204</v>
      </c>
      <c r="L1" s="1" t="s">
        <v>205</v>
      </c>
      <c r="M1" s="1" t="s">
        <v>206</v>
      </c>
      <c r="N1" s="1" t="s">
        <v>207</v>
      </c>
      <c r="O1" s="1" t="s">
        <v>208</v>
      </c>
      <c r="P1" s="1" t="s">
        <v>195</v>
      </c>
      <c r="Q1" s="1" t="s">
        <v>196</v>
      </c>
      <c r="R1" s="1" t="s">
        <v>197</v>
      </c>
      <c r="S1" s="1" t="s">
        <v>194</v>
      </c>
      <c r="T1" s="1" t="s">
        <v>194</v>
      </c>
    </row>
    <row r="2" spans="1:21" x14ac:dyDescent="0.2">
      <c r="A2" s="49" t="s">
        <v>3</v>
      </c>
      <c r="B2" s="49" t="s">
        <v>36</v>
      </c>
      <c r="C2" s="50" t="s">
        <v>37</v>
      </c>
      <c r="D2" s="50" t="s">
        <v>38</v>
      </c>
      <c r="E2" s="51">
        <v>23575095000</v>
      </c>
      <c r="F2" s="51">
        <v>0</v>
      </c>
      <c r="G2" s="51">
        <v>0</v>
      </c>
      <c r="H2" s="51">
        <v>23575095000</v>
      </c>
      <c r="I2" s="51">
        <v>12535353.550000001</v>
      </c>
      <c r="J2" s="51">
        <v>38294434.390000001</v>
      </c>
      <c r="K2" s="51">
        <v>0.16</v>
      </c>
      <c r="L2" s="51"/>
      <c r="M2" s="51">
        <v>23536800565.610001</v>
      </c>
      <c r="N2" s="51">
        <v>0</v>
      </c>
      <c r="O2" s="52">
        <v>38294434.390000001</v>
      </c>
      <c r="P2" s="1" t="s">
        <v>39</v>
      </c>
      <c r="Q2" s="53">
        <f>(H2-J2-M2)+(E2+G2-H2)</f>
        <v>0</v>
      </c>
      <c r="R2" s="1">
        <v>1</v>
      </c>
      <c r="S2" s="1" t="str">
        <f>MID(P2,2,1)</f>
        <v>2</v>
      </c>
      <c r="T2" s="1" t="str">
        <f>MID(P2,3,2)</f>
        <v>FD</v>
      </c>
      <c r="U2" s="1" t="str">
        <f t="shared" ref="U2:U34" si="0">IF(MID(B2,2,1)="9","´9000000000000000000000",B2)</f>
        <v>´2000000000000000000000</v>
      </c>
    </row>
    <row r="3" spans="1:21" x14ac:dyDescent="0.2">
      <c r="A3" s="49" t="s">
        <v>3</v>
      </c>
      <c r="B3" s="49" t="s">
        <v>40</v>
      </c>
      <c r="C3" s="50" t="s">
        <v>41</v>
      </c>
      <c r="D3" s="50" t="s">
        <v>42</v>
      </c>
      <c r="E3" s="51">
        <v>150800000</v>
      </c>
      <c r="F3" s="51">
        <v>0</v>
      </c>
      <c r="G3" s="51">
        <v>0</v>
      </c>
      <c r="H3" s="51">
        <v>150800000</v>
      </c>
      <c r="I3" s="51">
        <v>11833388.59</v>
      </c>
      <c r="J3" s="51">
        <v>25585487.59</v>
      </c>
      <c r="K3" s="51">
        <v>16.96</v>
      </c>
      <c r="L3" s="51"/>
      <c r="M3" s="51">
        <v>125214512.41</v>
      </c>
      <c r="N3" s="51">
        <v>0</v>
      </c>
      <c r="O3" s="52">
        <v>25585487.59</v>
      </c>
      <c r="P3" s="1" t="s">
        <v>39</v>
      </c>
      <c r="Q3" s="53">
        <f t="shared" ref="Q3:Q16" si="1">(H3-J3-M3)+(E3+G3-H3)</f>
        <v>0</v>
      </c>
      <c r="R3" s="1">
        <v>2</v>
      </c>
      <c r="S3" s="1" t="str">
        <f t="shared" ref="S3:S16" si="2">MID(P3,2,1)</f>
        <v>2</v>
      </c>
      <c r="T3" s="1" t="str">
        <f t="shared" ref="T3:T16" si="3">MID(P3,3,2)</f>
        <v>FD</v>
      </c>
      <c r="U3" s="1" t="str">
        <f t="shared" si="0"/>
        <v>´2100000000000000000000</v>
      </c>
    </row>
    <row r="4" spans="1:21" x14ac:dyDescent="0.2">
      <c r="A4" s="49" t="s">
        <v>3</v>
      </c>
      <c r="B4" s="49" t="s">
        <v>43</v>
      </c>
      <c r="C4" s="50" t="s">
        <v>44</v>
      </c>
      <c r="D4" s="50" t="s">
        <v>45</v>
      </c>
      <c r="E4" s="51">
        <v>150800000</v>
      </c>
      <c r="F4" s="51">
        <v>0</v>
      </c>
      <c r="G4" s="51">
        <v>0</v>
      </c>
      <c r="H4" s="51">
        <v>150800000</v>
      </c>
      <c r="I4" s="51">
        <v>11833388.59</v>
      </c>
      <c r="J4" s="51">
        <v>25585487.59</v>
      </c>
      <c r="K4" s="51">
        <v>16.96</v>
      </c>
      <c r="L4" s="51"/>
      <c r="M4" s="51">
        <v>125214512.41</v>
      </c>
      <c r="N4" s="51">
        <v>0</v>
      </c>
      <c r="O4" s="52">
        <v>25585487.59</v>
      </c>
      <c r="P4" s="1" t="s">
        <v>39</v>
      </c>
      <c r="Q4" s="53">
        <f t="shared" si="1"/>
        <v>0</v>
      </c>
      <c r="R4" s="1">
        <v>3</v>
      </c>
      <c r="S4" s="1" t="str">
        <f t="shared" si="2"/>
        <v>2</v>
      </c>
      <c r="T4" s="1" t="str">
        <f t="shared" si="3"/>
        <v>FD</v>
      </c>
      <c r="U4" s="1" t="str">
        <f t="shared" si="0"/>
        <v>´2120000000000000000000</v>
      </c>
    </row>
    <row r="5" spans="1:21" x14ac:dyDescent="0.2">
      <c r="A5" s="49" t="s">
        <v>3</v>
      </c>
      <c r="B5" s="49" t="s">
        <v>46</v>
      </c>
      <c r="C5" s="50" t="s">
        <v>47</v>
      </c>
      <c r="D5" s="50" t="s">
        <v>48</v>
      </c>
      <c r="E5" s="51">
        <v>126880000</v>
      </c>
      <c r="F5" s="51">
        <v>0</v>
      </c>
      <c r="G5" s="51">
        <v>0</v>
      </c>
      <c r="H5" s="51">
        <v>126880000</v>
      </c>
      <c r="I5" s="51">
        <v>9754919</v>
      </c>
      <c r="J5" s="51">
        <v>23408978</v>
      </c>
      <c r="K5" s="51">
        <v>18.440000000000001</v>
      </c>
      <c r="L5" s="51"/>
      <c r="M5" s="51">
        <v>103471022</v>
      </c>
      <c r="N5" s="51">
        <v>0</v>
      </c>
      <c r="O5" s="52">
        <v>23408978</v>
      </c>
      <c r="P5" s="1" t="s">
        <v>39</v>
      </c>
      <c r="Q5" s="53">
        <f t="shared" si="1"/>
        <v>0</v>
      </c>
      <c r="R5" s="1">
        <v>5</v>
      </c>
      <c r="S5" s="1" t="str">
        <f t="shared" si="2"/>
        <v>2</v>
      </c>
      <c r="T5" s="1" t="str">
        <f t="shared" si="3"/>
        <v>FD</v>
      </c>
      <c r="U5" s="1" t="str">
        <f t="shared" si="0"/>
        <v>´2120300000000000000000</v>
      </c>
    </row>
    <row r="6" spans="1:21" x14ac:dyDescent="0.2">
      <c r="A6" s="49" t="s">
        <v>3</v>
      </c>
      <c r="B6" s="49" t="s">
        <v>49</v>
      </c>
      <c r="C6" s="50" t="s">
        <v>50</v>
      </c>
      <c r="D6" s="50" t="s">
        <v>51</v>
      </c>
      <c r="E6" s="51">
        <v>10816000</v>
      </c>
      <c r="F6" s="51">
        <v>0</v>
      </c>
      <c r="G6" s="51">
        <v>0</v>
      </c>
      <c r="H6" s="51">
        <v>10816000</v>
      </c>
      <c r="I6" s="51">
        <v>0</v>
      </c>
      <c r="J6" s="51">
        <v>0</v>
      </c>
      <c r="K6" s="51">
        <v>0</v>
      </c>
      <c r="L6" s="51"/>
      <c r="M6" s="51">
        <v>10816000</v>
      </c>
      <c r="N6" s="51">
        <v>0</v>
      </c>
      <c r="O6" s="52">
        <v>0</v>
      </c>
      <c r="P6" s="1" t="s">
        <v>39</v>
      </c>
      <c r="Q6" s="53">
        <f t="shared" si="1"/>
        <v>0</v>
      </c>
      <c r="R6" s="1">
        <v>5</v>
      </c>
      <c r="S6" s="1" t="str">
        <f t="shared" si="2"/>
        <v>2</v>
      </c>
      <c r="T6" s="1" t="str">
        <f t="shared" si="3"/>
        <v>FD</v>
      </c>
      <c r="U6" s="1" t="str">
        <f t="shared" si="0"/>
        <v>´2120400000000000000000</v>
      </c>
    </row>
    <row r="7" spans="1:21" x14ac:dyDescent="0.2">
      <c r="A7" s="49" t="s">
        <v>3</v>
      </c>
      <c r="B7" s="49" t="s">
        <v>52</v>
      </c>
      <c r="C7" s="50" t="s">
        <v>53</v>
      </c>
      <c r="D7" s="50" t="s">
        <v>54</v>
      </c>
      <c r="E7" s="51">
        <v>10816000</v>
      </c>
      <c r="F7" s="51">
        <v>0</v>
      </c>
      <c r="G7" s="51">
        <v>0</v>
      </c>
      <c r="H7" s="51">
        <v>10816000</v>
      </c>
      <c r="I7" s="51">
        <v>0</v>
      </c>
      <c r="J7" s="51">
        <v>0</v>
      </c>
      <c r="K7" s="51">
        <v>0</v>
      </c>
      <c r="L7" s="51"/>
      <c r="M7" s="51">
        <v>10816000</v>
      </c>
      <c r="N7" s="51">
        <v>0</v>
      </c>
      <c r="O7" s="52">
        <v>0</v>
      </c>
      <c r="P7" s="1" t="s">
        <v>39</v>
      </c>
      <c r="Q7" s="53">
        <f t="shared" si="1"/>
        <v>0</v>
      </c>
      <c r="R7" s="1">
        <v>7</v>
      </c>
      <c r="S7" s="1" t="str">
        <f t="shared" si="2"/>
        <v>2</v>
      </c>
      <c r="T7" s="1" t="str">
        <f t="shared" si="3"/>
        <v>FD</v>
      </c>
      <c r="U7" s="1" t="str">
        <f t="shared" si="0"/>
        <v>´2120402000000000000000</v>
      </c>
    </row>
    <row r="8" spans="1:21" x14ac:dyDescent="0.2">
      <c r="A8" s="49" t="s">
        <v>3</v>
      </c>
      <c r="B8" s="49" t="s">
        <v>55</v>
      </c>
      <c r="C8" s="50" t="s">
        <v>56</v>
      </c>
      <c r="D8" s="50" t="s">
        <v>57</v>
      </c>
      <c r="E8" s="51">
        <v>13104000</v>
      </c>
      <c r="F8" s="51">
        <v>0</v>
      </c>
      <c r="G8" s="51">
        <v>0</v>
      </c>
      <c r="H8" s="51">
        <v>13104000</v>
      </c>
      <c r="I8" s="51">
        <v>2078469.59</v>
      </c>
      <c r="J8" s="51">
        <v>2176509.59</v>
      </c>
      <c r="K8" s="51">
        <v>16.600000000000001</v>
      </c>
      <c r="L8" s="51"/>
      <c r="M8" s="51">
        <v>10927490.41</v>
      </c>
      <c r="N8" s="51">
        <v>0</v>
      </c>
      <c r="O8" s="52">
        <v>2176509.59</v>
      </c>
      <c r="P8" s="1" t="s">
        <v>39</v>
      </c>
      <c r="Q8" s="53">
        <f t="shared" si="1"/>
        <v>0</v>
      </c>
      <c r="R8" s="1">
        <v>5</v>
      </c>
      <c r="S8" s="1" t="str">
        <f t="shared" si="2"/>
        <v>2</v>
      </c>
      <c r="T8" s="1" t="str">
        <f t="shared" si="3"/>
        <v>FD</v>
      </c>
      <c r="U8" s="1" t="str">
        <f t="shared" si="0"/>
        <v>´2129900000000000000000</v>
      </c>
    </row>
    <row r="9" spans="1:21" x14ac:dyDescent="0.2">
      <c r="A9" s="49" t="s">
        <v>3</v>
      </c>
      <c r="B9" s="49" t="s">
        <v>58</v>
      </c>
      <c r="C9" s="50" t="s">
        <v>59</v>
      </c>
      <c r="D9" s="50" t="s">
        <v>60</v>
      </c>
      <c r="E9" s="51">
        <v>23388935000</v>
      </c>
      <c r="F9" s="51">
        <v>0</v>
      </c>
      <c r="G9" s="51">
        <v>0</v>
      </c>
      <c r="H9" s="51">
        <v>23388935000</v>
      </c>
      <c r="I9" s="51">
        <v>0</v>
      </c>
      <c r="J9" s="51">
        <v>0</v>
      </c>
      <c r="K9" s="51">
        <v>0</v>
      </c>
      <c r="L9" s="51"/>
      <c r="M9" s="51">
        <v>23388935000</v>
      </c>
      <c r="N9" s="51">
        <v>0</v>
      </c>
      <c r="O9" s="52">
        <v>0</v>
      </c>
      <c r="P9" s="1" t="s">
        <v>39</v>
      </c>
      <c r="Q9" s="53">
        <f t="shared" si="1"/>
        <v>0</v>
      </c>
      <c r="R9" s="1">
        <v>2</v>
      </c>
      <c r="S9" s="1" t="str">
        <f t="shared" si="2"/>
        <v>2</v>
      </c>
      <c r="T9" s="1" t="str">
        <f t="shared" si="3"/>
        <v>FD</v>
      </c>
      <c r="U9" s="1" t="str">
        <f t="shared" si="0"/>
        <v>´2200000000000000000000</v>
      </c>
    </row>
    <row r="10" spans="1:21" x14ac:dyDescent="0.2">
      <c r="A10" s="49" t="s">
        <v>3</v>
      </c>
      <c r="B10" s="49" t="s">
        <v>61</v>
      </c>
      <c r="C10" s="50" t="s">
        <v>62</v>
      </c>
      <c r="D10" s="50" t="s">
        <v>63</v>
      </c>
      <c r="E10" s="51">
        <v>23388935000</v>
      </c>
      <c r="F10" s="51">
        <v>0</v>
      </c>
      <c r="G10" s="51">
        <v>0</v>
      </c>
      <c r="H10" s="51">
        <v>23388935000</v>
      </c>
      <c r="I10" s="51">
        <v>0</v>
      </c>
      <c r="J10" s="51">
        <v>0</v>
      </c>
      <c r="K10" s="51">
        <v>0</v>
      </c>
      <c r="L10" s="51"/>
      <c r="M10" s="51">
        <v>23388935000</v>
      </c>
      <c r="N10" s="51">
        <v>0</v>
      </c>
      <c r="O10" s="52">
        <v>0</v>
      </c>
      <c r="P10" s="1" t="s">
        <v>39</v>
      </c>
      <c r="Q10" s="53">
        <f t="shared" si="1"/>
        <v>0</v>
      </c>
      <c r="R10" s="1">
        <v>3</v>
      </c>
      <c r="S10" s="1" t="str">
        <f t="shared" si="2"/>
        <v>2</v>
      </c>
      <c r="T10" s="1" t="str">
        <f t="shared" si="3"/>
        <v>FD</v>
      </c>
      <c r="U10" s="1" t="str">
        <f t="shared" si="0"/>
        <v>´2240000000000000000000</v>
      </c>
    </row>
    <row r="11" spans="1:21" ht="25.5" x14ac:dyDescent="0.2">
      <c r="A11" s="49" t="s">
        <v>3</v>
      </c>
      <c r="B11" s="49" t="s">
        <v>64</v>
      </c>
      <c r="C11" s="50" t="s">
        <v>65</v>
      </c>
      <c r="D11" s="50" t="s">
        <v>66</v>
      </c>
      <c r="E11" s="51">
        <v>23388935000</v>
      </c>
      <c r="F11" s="51">
        <v>0</v>
      </c>
      <c r="G11" s="51">
        <v>0</v>
      </c>
      <c r="H11" s="51">
        <v>23388935000</v>
      </c>
      <c r="I11" s="51">
        <v>0</v>
      </c>
      <c r="J11" s="51">
        <v>0</v>
      </c>
      <c r="K11" s="51">
        <v>0</v>
      </c>
      <c r="L11" s="51"/>
      <c r="M11" s="51">
        <v>23388935000</v>
      </c>
      <c r="N11" s="51">
        <v>0</v>
      </c>
      <c r="O11" s="52">
        <v>0</v>
      </c>
      <c r="P11" s="1" t="s">
        <v>39</v>
      </c>
      <c r="Q11" s="53">
        <f t="shared" si="1"/>
        <v>0</v>
      </c>
      <c r="R11" s="1">
        <v>5</v>
      </c>
      <c r="S11" s="1" t="str">
        <f t="shared" si="2"/>
        <v>2</v>
      </c>
      <c r="T11" s="1" t="str">
        <f t="shared" si="3"/>
        <v>FD</v>
      </c>
      <c r="U11" s="1" t="str">
        <f t="shared" si="0"/>
        <v>´2240500000000000000000</v>
      </c>
    </row>
    <row r="12" spans="1:21" x14ac:dyDescent="0.2">
      <c r="A12" s="49" t="s">
        <v>3</v>
      </c>
      <c r="B12" s="49" t="s">
        <v>67</v>
      </c>
      <c r="C12" s="50" t="s">
        <v>68</v>
      </c>
      <c r="D12" s="50" t="s">
        <v>69</v>
      </c>
      <c r="E12" s="51">
        <v>23388935000</v>
      </c>
      <c r="F12" s="51">
        <v>0</v>
      </c>
      <c r="G12" s="51">
        <v>0</v>
      </c>
      <c r="H12" s="51">
        <v>23388935000</v>
      </c>
      <c r="I12" s="51">
        <v>0</v>
      </c>
      <c r="J12" s="51">
        <v>0</v>
      </c>
      <c r="K12" s="51">
        <v>0</v>
      </c>
      <c r="L12" s="51"/>
      <c r="M12" s="51">
        <v>23388935000</v>
      </c>
      <c r="N12" s="51">
        <v>0</v>
      </c>
      <c r="O12" s="52">
        <v>0</v>
      </c>
      <c r="P12" s="1" t="s">
        <v>39</v>
      </c>
      <c r="Q12" s="53">
        <f t="shared" si="1"/>
        <v>0</v>
      </c>
      <c r="R12" s="1">
        <v>7</v>
      </c>
      <c r="S12" s="1" t="str">
        <f t="shared" si="2"/>
        <v>2</v>
      </c>
      <c r="T12" s="1" t="str">
        <f t="shared" si="3"/>
        <v>FD</v>
      </c>
      <c r="U12" s="1" t="str">
        <f t="shared" si="0"/>
        <v>´2240501000000000000000</v>
      </c>
    </row>
    <row r="13" spans="1:21" x14ac:dyDescent="0.2">
      <c r="A13" s="49" t="s">
        <v>3</v>
      </c>
      <c r="B13" s="49" t="s">
        <v>70</v>
      </c>
      <c r="C13" s="50" t="s">
        <v>71</v>
      </c>
      <c r="D13" s="50" t="s">
        <v>72</v>
      </c>
      <c r="E13" s="51">
        <v>35360000</v>
      </c>
      <c r="F13" s="51">
        <v>0</v>
      </c>
      <c r="G13" s="51">
        <v>0</v>
      </c>
      <c r="H13" s="51">
        <v>35360000</v>
      </c>
      <c r="I13" s="51">
        <v>701964.96</v>
      </c>
      <c r="J13" s="51">
        <v>12708946.800000001</v>
      </c>
      <c r="K13" s="51">
        <v>35.94</v>
      </c>
      <c r="L13" s="51"/>
      <c r="M13" s="51">
        <v>22651053.199999999</v>
      </c>
      <c r="N13" s="51">
        <v>0</v>
      </c>
      <c r="O13" s="52">
        <v>12708946.800000001</v>
      </c>
      <c r="P13" s="1" t="s">
        <v>39</v>
      </c>
      <c r="Q13" s="53">
        <f t="shared" si="1"/>
        <v>0</v>
      </c>
      <c r="R13" s="1">
        <v>2</v>
      </c>
      <c r="S13" s="1" t="str">
        <f t="shared" si="2"/>
        <v>2</v>
      </c>
      <c r="T13" s="1" t="str">
        <f t="shared" si="3"/>
        <v>FD</v>
      </c>
      <c r="U13" s="1" t="str">
        <f t="shared" si="0"/>
        <v>´2400000000000000000000</v>
      </c>
    </row>
    <row r="14" spans="1:21" ht="25.5" x14ac:dyDescent="0.2">
      <c r="A14" s="49" t="s">
        <v>3</v>
      </c>
      <c r="B14" s="49" t="s">
        <v>73</v>
      </c>
      <c r="C14" s="50" t="s">
        <v>74</v>
      </c>
      <c r="D14" s="50" t="s">
        <v>75</v>
      </c>
      <c r="E14" s="51">
        <v>14040000</v>
      </c>
      <c r="F14" s="51">
        <v>0</v>
      </c>
      <c r="G14" s="51">
        <v>0</v>
      </c>
      <c r="H14" s="51">
        <v>14040000</v>
      </c>
      <c r="I14" s="51">
        <v>0</v>
      </c>
      <c r="J14" s="51">
        <v>5860145.8399999999</v>
      </c>
      <c r="K14" s="51">
        <v>41.73</v>
      </c>
      <c r="L14" s="51"/>
      <c r="M14" s="51">
        <v>8179854.1600000001</v>
      </c>
      <c r="N14" s="51">
        <v>0</v>
      </c>
      <c r="O14" s="52">
        <v>5860145.8399999999</v>
      </c>
      <c r="P14" s="1" t="s">
        <v>39</v>
      </c>
      <c r="Q14" s="53">
        <f t="shared" si="1"/>
        <v>0</v>
      </c>
      <c r="R14" s="1">
        <v>3</v>
      </c>
      <c r="S14" s="1" t="str">
        <f t="shared" si="2"/>
        <v>2</v>
      </c>
      <c r="T14" s="1" t="str">
        <f t="shared" si="3"/>
        <v>FD</v>
      </c>
      <c r="U14" s="1" t="str">
        <f t="shared" si="0"/>
        <v>´2430000000000000000000</v>
      </c>
    </row>
    <row r="15" spans="1:21" ht="25.5" x14ac:dyDescent="0.2">
      <c r="A15" s="49" t="s">
        <v>3</v>
      </c>
      <c r="B15" s="49" t="s">
        <v>76</v>
      </c>
      <c r="C15" s="50" t="s">
        <v>77</v>
      </c>
      <c r="D15" s="50" t="s">
        <v>78</v>
      </c>
      <c r="E15" s="51">
        <v>14040000</v>
      </c>
      <c r="F15" s="51">
        <v>0</v>
      </c>
      <c r="G15" s="51">
        <v>0</v>
      </c>
      <c r="H15" s="51">
        <v>14040000</v>
      </c>
      <c r="I15" s="51">
        <v>0</v>
      </c>
      <c r="J15" s="51">
        <v>5860145.8399999999</v>
      </c>
      <c r="K15" s="51">
        <v>41.73</v>
      </c>
      <c r="L15" s="51"/>
      <c r="M15" s="51">
        <v>8179854.1600000001</v>
      </c>
      <c r="N15" s="51">
        <v>0</v>
      </c>
      <c r="O15" s="52">
        <v>5860145.8399999999</v>
      </c>
      <c r="P15" s="1" t="s">
        <v>39</v>
      </c>
      <c r="Q15" s="53">
        <f t="shared" si="1"/>
        <v>0</v>
      </c>
      <c r="R15" s="1">
        <v>5</v>
      </c>
      <c r="S15" s="1" t="str">
        <f t="shared" si="2"/>
        <v>2</v>
      </c>
      <c r="T15" s="1" t="str">
        <f t="shared" si="3"/>
        <v>FD</v>
      </c>
      <c r="U15" s="1" t="str">
        <f t="shared" si="0"/>
        <v>´2430200000000000000000</v>
      </c>
    </row>
    <row r="16" spans="1:21" ht="26.25" thickBot="1" x14ac:dyDescent="0.25">
      <c r="A16" s="49" t="s">
        <v>3</v>
      </c>
      <c r="B16" s="49" t="s">
        <v>79</v>
      </c>
      <c r="C16" s="54" t="s">
        <v>80</v>
      </c>
      <c r="D16" s="54" t="s">
        <v>81</v>
      </c>
      <c r="E16" s="55">
        <v>21320000</v>
      </c>
      <c r="F16" s="55">
        <v>0</v>
      </c>
      <c r="G16" s="55">
        <v>0</v>
      </c>
      <c r="H16" s="55">
        <v>21320000</v>
      </c>
      <c r="I16" s="55">
        <v>701964.96</v>
      </c>
      <c r="J16" s="55">
        <v>6848800.96</v>
      </c>
      <c r="K16" s="55">
        <v>32.119999999999997</v>
      </c>
      <c r="L16" s="55"/>
      <c r="M16" s="55">
        <v>14471199.039999999</v>
      </c>
      <c r="N16" s="55">
        <v>0</v>
      </c>
      <c r="O16" s="56">
        <v>6848800.96</v>
      </c>
      <c r="P16" s="1" t="s">
        <v>39</v>
      </c>
      <c r="Q16" s="53">
        <f t="shared" si="1"/>
        <v>0</v>
      </c>
      <c r="R16" s="1">
        <v>3</v>
      </c>
      <c r="S16" s="1" t="str">
        <f t="shared" si="2"/>
        <v>2</v>
      </c>
      <c r="T16" s="1" t="str">
        <f t="shared" si="3"/>
        <v>FD</v>
      </c>
      <c r="U16" s="1" t="str">
        <f t="shared" si="0"/>
        <v>´2490000000000000000000</v>
      </c>
    </row>
    <row r="17" spans="1:21" x14ac:dyDescent="0.2">
      <c r="A17" s="49" t="s">
        <v>84</v>
      </c>
      <c r="B17" s="49" t="s">
        <v>36</v>
      </c>
      <c r="C17" s="50" t="s">
        <v>37</v>
      </c>
      <c r="D17" s="50" t="s">
        <v>38</v>
      </c>
      <c r="E17" s="51">
        <v>13880108000</v>
      </c>
      <c r="F17" s="51">
        <v>0</v>
      </c>
      <c r="G17" s="51">
        <v>0</v>
      </c>
      <c r="H17" s="51">
        <v>13880108000</v>
      </c>
      <c r="I17" s="51">
        <v>13271185</v>
      </c>
      <c r="J17" s="51">
        <v>83089140.840000004</v>
      </c>
      <c r="K17" s="51">
        <v>0.59</v>
      </c>
      <c r="L17" s="51"/>
      <c r="M17" s="51">
        <v>13797018859.16</v>
      </c>
      <c r="N17" s="51">
        <v>0</v>
      </c>
      <c r="O17" s="52">
        <v>83089140.840000004</v>
      </c>
      <c r="P17" s="1" t="s">
        <v>86</v>
      </c>
      <c r="Q17" s="53">
        <f>(H17-J17-M17)+(E17+G17-H17)</f>
        <v>0</v>
      </c>
      <c r="R17" s="1">
        <v>1</v>
      </c>
      <c r="S17" s="1" t="str">
        <f>MID(P17,2,1)</f>
        <v>2</v>
      </c>
      <c r="T17" s="1" t="str">
        <f>MID(P17,3,2)</f>
        <v>FD</v>
      </c>
      <c r="U17" s="1" t="str">
        <f t="shared" si="0"/>
        <v>´2000000000000000000000</v>
      </c>
    </row>
    <row r="18" spans="1:21" x14ac:dyDescent="0.2">
      <c r="A18" s="49" t="s">
        <v>84</v>
      </c>
      <c r="B18" s="49" t="s">
        <v>40</v>
      </c>
      <c r="C18" s="50" t="s">
        <v>41</v>
      </c>
      <c r="D18" s="50" t="s">
        <v>42</v>
      </c>
      <c r="E18" s="51">
        <v>301000000</v>
      </c>
      <c r="F18" s="51">
        <v>0</v>
      </c>
      <c r="G18" s="51">
        <v>0</v>
      </c>
      <c r="H18" s="51">
        <v>301000000</v>
      </c>
      <c r="I18" s="51">
        <v>13271185</v>
      </c>
      <c r="J18" s="51">
        <v>15095493.550000001</v>
      </c>
      <c r="K18" s="51">
        <v>5.01</v>
      </c>
      <c r="L18" s="51"/>
      <c r="M18" s="51">
        <v>285904506.44999999</v>
      </c>
      <c r="N18" s="51">
        <v>0</v>
      </c>
      <c r="O18" s="52">
        <v>15095493.550000001</v>
      </c>
      <c r="P18" s="1" t="s">
        <v>86</v>
      </c>
      <c r="Q18" s="53">
        <f t="shared" ref="Q18:Q31" si="4">(H18-J18-M18)+(E18+G18-H18)</f>
        <v>0</v>
      </c>
      <c r="R18" s="1">
        <v>2</v>
      </c>
      <c r="S18" s="1" t="str">
        <f t="shared" ref="S18:S31" si="5">MID(P18,2,1)</f>
        <v>2</v>
      </c>
      <c r="T18" s="1" t="str">
        <f t="shared" ref="T18:T31" si="6">MID(P18,3,2)</f>
        <v>FD</v>
      </c>
      <c r="U18" s="1" t="str">
        <f t="shared" si="0"/>
        <v>´2100000000000000000000</v>
      </c>
    </row>
    <row r="19" spans="1:21" x14ac:dyDescent="0.2">
      <c r="A19" s="49" t="s">
        <v>84</v>
      </c>
      <c r="B19" s="49" t="s">
        <v>43</v>
      </c>
      <c r="C19" s="50" t="s">
        <v>44</v>
      </c>
      <c r="D19" s="50" t="s">
        <v>45</v>
      </c>
      <c r="E19" s="51">
        <v>301000000</v>
      </c>
      <c r="F19" s="51">
        <v>0</v>
      </c>
      <c r="G19" s="51">
        <v>0</v>
      </c>
      <c r="H19" s="51">
        <v>301000000</v>
      </c>
      <c r="I19" s="51">
        <v>13271185</v>
      </c>
      <c r="J19" s="51">
        <v>15095493.550000001</v>
      </c>
      <c r="K19" s="51">
        <v>5.01</v>
      </c>
      <c r="L19" s="51"/>
      <c r="M19" s="51">
        <v>285904506.44999999</v>
      </c>
      <c r="N19" s="51">
        <v>0</v>
      </c>
      <c r="O19" s="52">
        <v>15095493.550000001</v>
      </c>
      <c r="P19" s="1" t="s">
        <v>86</v>
      </c>
      <c r="Q19" s="53">
        <f t="shared" si="4"/>
        <v>0</v>
      </c>
      <c r="R19" s="1">
        <v>3</v>
      </c>
      <c r="S19" s="1" t="str">
        <f t="shared" si="5"/>
        <v>2</v>
      </c>
      <c r="T19" s="1" t="str">
        <f t="shared" si="6"/>
        <v>FD</v>
      </c>
      <c r="U19" s="1" t="str">
        <f t="shared" si="0"/>
        <v>´2120000000000000000000</v>
      </c>
    </row>
    <row r="20" spans="1:21" x14ac:dyDescent="0.2">
      <c r="A20" s="49" t="s">
        <v>84</v>
      </c>
      <c r="B20" s="49" t="s">
        <v>46</v>
      </c>
      <c r="C20" s="50" t="s">
        <v>47</v>
      </c>
      <c r="D20" s="50" t="s">
        <v>48</v>
      </c>
      <c r="E20" s="51">
        <v>300000000</v>
      </c>
      <c r="F20" s="51">
        <v>0</v>
      </c>
      <c r="G20" s="51">
        <v>0</v>
      </c>
      <c r="H20" s="51">
        <v>300000000</v>
      </c>
      <c r="I20" s="51">
        <v>13217263</v>
      </c>
      <c r="J20" s="51">
        <v>14878773.550000001</v>
      </c>
      <c r="K20" s="51">
        <v>4.95</v>
      </c>
      <c r="L20" s="51"/>
      <c r="M20" s="51">
        <v>285121226.44999999</v>
      </c>
      <c r="N20" s="51">
        <v>0</v>
      </c>
      <c r="O20" s="52">
        <v>14878773.550000001</v>
      </c>
      <c r="P20" s="1" t="s">
        <v>86</v>
      </c>
      <c r="Q20" s="53">
        <f t="shared" si="4"/>
        <v>0</v>
      </c>
      <c r="R20" s="1">
        <v>5</v>
      </c>
      <c r="S20" s="1" t="str">
        <f t="shared" si="5"/>
        <v>2</v>
      </c>
      <c r="T20" s="1" t="str">
        <f t="shared" si="6"/>
        <v>FD</v>
      </c>
      <c r="U20" s="1" t="str">
        <f t="shared" si="0"/>
        <v>´2120300000000000000000</v>
      </c>
    </row>
    <row r="21" spans="1:21" x14ac:dyDescent="0.2">
      <c r="A21" s="49" t="s">
        <v>84</v>
      </c>
      <c r="B21" s="49" t="s">
        <v>55</v>
      </c>
      <c r="C21" s="50" t="s">
        <v>56</v>
      </c>
      <c r="D21" s="50" t="s">
        <v>87</v>
      </c>
      <c r="E21" s="51">
        <v>1000000</v>
      </c>
      <c r="F21" s="51">
        <v>0</v>
      </c>
      <c r="G21" s="51">
        <v>0</v>
      </c>
      <c r="H21" s="51">
        <v>1000000</v>
      </c>
      <c r="I21" s="51">
        <v>53922</v>
      </c>
      <c r="J21" s="51">
        <v>216720</v>
      </c>
      <c r="K21" s="51">
        <v>21.67</v>
      </c>
      <c r="L21" s="51"/>
      <c r="M21" s="51">
        <v>783280</v>
      </c>
      <c r="N21" s="51">
        <v>0</v>
      </c>
      <c r="O21" s="52">
        <v>216720</v>
      </c>
      <c r="P21" s="1" t="s">
        <v>86</v>
      </c>
      <c r="Q21" s="53">
        <f t="shared" si="4"/>
        <v>0</v>
      </c>
      <c r="R21" s="1">
        <v>5</v>
      </c>
      <c r="S21" s="1" t="str">
        <f t="shared" si="5"/>
        <v>2</v>
      </c>
      <c r="T21" s="1" t="str">
        <f t="shared" si="6"/>
        <v>FD</v>
      </c>
      <c r="U21" s="1" t="str">
        <f t="shared" si="0"/>
        <v>´2129900000000000000000</v>
      </c>
    </row>
    <row r="22" spans="1:21" x14ac:dyDescent="0.2">
      <c r="A22" s="49" t="s">
        <v>84</v>
      </c>
      <c r="B22" s="49" t="s">
        <v>58</v>
      </c>
      <c r="C22" s="50" t="s">
        <v>59</v>
      </c>
      <c r="D22" s="50" t="s">
        <v>60</v>
      </c>
      <c r="E22" s="51">
        <v>13577208000</v>
      </c>
      <c r="F22" s="51">
        <v>0</v>
      </c>
      <c r="G22" s="51">
        <v>0</v>
      </c>
      <c r="H22" s="51">
        <v>13577208000</v>
      </c>
      <c r="I22" s="51">
        <v>0</v>
      </c>
      <c r="J22" s="51">
        <v>0</v>
      </c>
      <c r="K22" s="51">
        <v>0</v>
      </c>
      <c r="L22" s="51"/>
      <c r="M22" s="51">
        <v>13577208000</v>
      </c>
      <c r="N22" s="51">
        <v>0</v>
      </c>
      <c r="O22" s="52">
        <v>0</v>
      </c>
      <c r="P22" s="1" t="s">
        <v>86</v>
      </c>
      <c r="Q22" s="53">
        <f t="shared" si="4"/>
        <v>0</v>
      </c>
      <c r="R22" s="1">
        <v>2</v>
      </c>
      <c r="S22" s="1" t="str">
        <f t="shared" si="5"/>
        <v>2</v>
      </c>
      <c r="T22" s="1" t="str">
        <f t="shared" si="6"/>
        <v>FD</v>
      </c>
      <c r="U22" s="1" t="str">
        <f t="shared" si="0"/>
        <v>´2200000000000000000000</v>
      </c>
    </row>
    <row r="23" spans="1:21" x14ac:dyDescent="0.2">
      <c r="A23" s="49" t="s">
        <v>84</v>
      </c>
      <c r="B23" s="49" t="s">
        <v>61</v>
      </c>
      <c r="C23" s="50" t="s">
        <v>62</v>
      </c>
      <c r="D23" s="50" t="s">
        <v>63</v>
      </c>
      <c r="E23" s="51">
        <v>13577208000</v>
      </c>
      <c r="F23" s="51">
        <v>0</v>
      </c>
      <c r="G23" s="51">
        <v>0</v>
      </c>
      <c r="H23" s="51">
        <v>13577208000</v>
      </c>
      <c r="I23" s="51">
        <v>0</v>
      </c>
      <c r="J23" s="51">
        <v>0</v>
      </c>
      <c r="K23" s="51">
        <v>0</v>
      </c>
      <c r="L23" s="51"/>
      <c r="M23" s="51">
        <v>13577208000</v>
      </c>
      <c r="N23" s="51">
        <v>0</v>
      </c>
      <c r="O23" s="52">
        <v>0</v>
      </c>
      <c r="P23" s="1" t="s">
        <v>86</v>
      </c>
      <c r="Q23" s="53">
        <f t="shared" si="4"/>
        <v>0</v>
      </c>
      <c r="R23" s="1">
        <v>3</v>
      </c>
      <c r="S23" s="1" t="str">
        <f t="shared" si="5"/>
        <v>2</v>
      </c>
      <c r="T23" s="1" t="str">
        <f t="shared" si="6"/>
        <v>FD</v>
      </c>
      <c r="U23" s="1" t="str">
        <f t="shared" si="0"/>
        <v>´2240000000000000000000</v>
      </c>
    </row>
    <row r="24" spans="1:21" ht="25.5" x14ac:dyDescent="0.2">
      <c r="A24" s="49" t="s">
        <v>84</v>
      </c>
      <c r="B24" s="49" t="s">
        <v>64</v>
      </c>
      <c r="C24" s="50" t="s">
        <v>65</v>
      </c>
      <c r="D24" s="50" t="s">
        <v>66</v>
      </c>
      <c r="E24" s="51">
        <v>13577208000</v>
      </c>
      <c r="F24" s="51">
        <v>0</v>
      </c>
      <c r="G24" s="51">
        <v>0</v>
      </c>
      <c r="H24" s="51">
        <v>13577208000</v>
      </c>
      <c r="I24" s="51">
        <v>0</v>
      </c>
      <c r="J24" s="51">
        <v>0</v>
      </c>
      <c r="K24" s="51">
        <v>0</v>
      </c>
      <c r="L24" s="51"/>
      <c r="M24" s="51">
        <v>13577208000</v>
      </c>
      <c r="N24" s="51">
        <v>0</v>
      </c>
      <c r="O24" s="52">
        <v>0</v>
      </c>
      <c r="P24" s="1" t="s">
        <v>86</v>
      </c>
      <c r="Q24" s="53">
        <f t="shared" si="4"/>
        <v>0</v>
      </c>
      <c r="R24" s="1">
        <v>5</v>
      </c>
      <c r="S24" s="1" t="str">
        <f t="shared" si="5"/>
        <v>2</v>
      </c>
      <c r="T24" s="1" t="str">
        <f t="shared" si="6"/>
        <v>FD</v>
      </c>
      <c r="U24" s="1" t="str">
        <f t="shared" si="0"/>
        <v>´2240500000000000000000</v>
      </c>
    </row>
    <row r="25" spans="1:21" x14ac:dyDescent="0.2">
      <c r="A25" s="49" t="s">
        <v>84</v>
      </c>
      <c r="B25" s="49" t="s">
        <v>67</v>
      </c>
      <c r="C25" s="50" t="s">
        <v>68</v>
      </c>
      <c r="D25" s="50" t="s">
        <v>69</v>
      </c>
      <c r="E25" s="51">
        <v>13577208000</v>
      </c>
      <c r="F25" s="51">
        <v>0</v>
      </c>
      <c r="G25" s="51">
        <v>0</v>
      </c>
      <c r="H25" s="51">
        <v>13577208000</v>
      </c>
      <c r="I25" s="51">
        <v>0</v>
      </c>
      <c r="J25" s="51">
        <v>0</v>
      </c>
      <c r="K25" s="51">
        <v>0</v>
      </c>
      <c r="L25" s="51"/>
      <c r="M25" s="51">
        <v>13577208000</v>
      </c>
      <c r="N25" s="51">
        <v>0</v>
      </c>
      <c r="O25" s="52">
        <v>0</v>
      </c>
      <c r="P25" s="1" t="s">
        <v>86</v>
      </c>
      <c r="Q25" s="53">
        <f t="shared" si="4"/>
        <v>0</v>
      </c>
      <c r="R25" s="1">
        <v>7</v>
      </c>
      <c r="S25" s="1" t="str">
        <f t="shared" si="5"/>
        <v>2</v>
      </c>
      <c r="T25" s="1" t="str">
        <f t="shared" si="6"/>
        <v>FD</v>
      </c>
      <c r="U25" s="1" t="str">
        <f t="shared" si="0"/>
        <v>´2240501000000000000000</v>
      </c>
    </row>
    <row r="26" spans="1:21" x14ac:dyDescent="0.2">
      <c r="A26" s="49" t="s">
        <v>84</v>
      </c>
      <c r="B26" s="49" t="s">
        <v>70</v>
      </c>
      <c r="C26" s="50" t="s">
        <v>71</v>
      </c>
      <c r="D26" s="50" t="s">
        <v>72</v>
      </c>
      <c r="E26" s="51">
        <v>1900000</v>
      </c>
      <c r="F26" s="51">
        <v>0</v>
      </c>
      <c r="G26" s="51">
        <v>0</v>
      </c>
      <c r="H26" s="51">
        <v>1900000</v>
      </c>
      <c r="I26" s="51">
        <v>0</v>
      </c>
      <c r="J26" s="51">
        <v>67993647.290000007</v>
      </c>
      <c r="K26" s="51">
        <v>3578.61</v>
      </c>
      <c r="L26" s="51"/>
      <c r="M26" s="51">
        <v>-66093647.289999999</v>
      </c>
      <c r="N26" s="51">
        <v>0</v>
      </c>
      <c r="O26" s="52">
        <v>67993647.290000007</v>
      </c>
      <c r="P26" s="1" t="s">
        <v>86</v>
      </c>
      <c r="Q26" s="53">
        <f t="shared" si="4"/>
        <v>-7.4505805969238281E-9</v>
      </c>
      <c r="R26" s="1">
        <v>2</v>
      </c>
      <c r="S26" s="1" t="str">
        <f t="shared" si="5"/>
        <v>2</v>
      </c>
      <c r="T26" s="1" t="str">
        <f t="shared" si="6"/>
        <v>FD</v>
      </c>
      <c r="U26" s="1" t="str">
        <f t="shared" si="0"/>
        <v>´2400000000000000000000</v>
      </c>
    </row>
    <row r="27" spans="1:21" x14ac:dyDescent="0.2">
      <c r="A27" s="49" t="s">
        <v>84</v>
      </c>
      <c r="B27" s="49" t="s">
        <v>88</v>
      </c>
      <c r="C27" s="50" t="s">
        <v>89</v>
      </c>
      <c r="D27" s="50" t="s">
        <v>90</v>
      </c>
      <c r="E27" s="51">
        <v>1000000</v>
      </c>
      <c r="F27" s="51">
        <v>0</v>
      </c>
      <c r="G27" s="51">
        <v>0</v>
      </c>
      <c r="H27" s="51">
        <v>1000000</v>
      </c>
      <c r="I27" s="51">
        <v>0</v>
      </c>
      <c r="J27" s="51">
        <v>0</v>
      </c>
      <c r="K27" s="51">
        <v>0</v>
      </c>
      <c r="L27" s="51"/>
      <c r="M27" s="51">
        <v>1000000</v>
      </c>
      <c r="N27" s="51">
        <v>0</v>
      </c>
      <c r="O27" s="52">
        <v>0</v>
      </c>
      <c r="P27" s="1" t="s">
        <v>86</v>
      </c>
      <c r="Q27" s="53">
        <f t="shared" si="4"/>
        <v>0</v>
      </c>
      <c r="R27" s="1">
        <v>3</v>
      </c>
      <c r="S27" s="1" t="str">
        <f t="shared" si="5"/>
        <v>2</v>
      </c>
      <c r="T27" s="1" t="str">
        <f t="shared" si="6"/>
        <v>FD</v>
      </c>
      <c r="U27" s="1" t="str">
        <f t="shared" si="0"/>
        <v>´2410000000000000000000</v>
      </c>
    </row>
    <row r="28" spans="1:21" x14ac:dyDescent="0.2">
      <c r="A28" s="49" t="s">
        <v>84</v>
      </c>
      <c r="B28" s="49" t="s">
        <v>91</v>
      </c>
      <c r="C28" s="50" t="s">
        <v>92</v>
      </c>
      <c r="D28" s="50" t="s">
        <v>93</v>
      </c>
      <c r="E28" s="51">
        <v>1000000</v>
      </c>
      <c r="F28" s="51">
        <v>0</v>
      </c>
      <c r="G28" s="51">
        <v>0</v>
      </c>
      <c r="H28" s="51">
        <v>1000000</v>
      </c>
      <c r="I28" s="51">
        <v>0</v>
      </c>
      <c r="J28" s="51">
        <v>0</v>
      </c>
      <c r="K28" s="51">
        <v>0</v>
      </c>
      <c r="L28" s="51"/>
      <c r="M28" s="51">
        <v>1000000</v>
      </c>
      <c r="N28" s="51">
        <v>0</v>
      </c>
      <c r="O28" s="52">
        <v>0</v>
      </c>
      <c r="P28" s="1" t="s">
        <v>86</v>
      </c>
      <c r="Q28" s="53">
        <f t="shared" si="4"/>
        <v>0</v>
      </c>
      <c r="R28" s="1">
        <v>5</v>
      </c>
      <c r="S28" s="1" t="str">
        <f t="shared" si="5"/>
        <v>2</v>
      </c>
      <c r="T28" s="1" t="str">
        <f t="shared" si="6"/>
        <v>FD</v>
      </c>
      <c r="U28" s="1" t="str">
        <f t="shared" si="0"/>
        <v>´2410300000000000000000</v>
      </c>
    </row>
    <row r="29" spans="1:21" ht="25.5" x14ac:dyDescent="0.2">
      <c r="A29" s="49" t="s">
        <v>84</v>
      </c>
      <c r="B29" s="49" t="s">
        <v>73</v>
      </c>
      <c r="C29" s="50" t="s">
        <v>74</v>
      </c>
      <c r="D29" s="50" t="s">
        <v>75</v>
      </c>
      <c r="E29" s="51">
        <v>900000</v>
      </c>
      <c r="F29" s="51">
        <v>0</v>
      </c>
      <c r="G29" s="51">
        <v>0</v>
      </c>
      <c r="H29" s="51">
        <v>900000</v>
      </c>
      <c r="I29" s="51">
        <v>0</v>
      </c>
      <c r="J29" s="51">
        <v>62732340.289999999</v>
      </c>
      <c r="K29" s="51">
        <v>6970.26</v>
      </c>
      <c r="L29" s="51"/>
      <c r="M29" s="51">
        <v>-61832340.289999999</v>
      </c>
      <c r="N29" s="51">
        <v>0</v>
      </c>
      <c r="O29" s="52">
        <v>62732340.289999999</v>
      </c>
      <c r="P29" s="1" t="s">
        <v>86</v>
      </c>
      <c r="Q29" s="53">
        <f t="shared" si="4"/>
        <v>0</v>
      </c>
      <c r="R29" s="1">
        <v>3</v>
      </c>
      <c r="S29" s="1" t="str">
        <f t="shared" si="5"/>
        <v>2</v>
      </c>
      <c r="T29" s="1" t="str">
        <f t="shared" si="6"/>
        <v>FD</v>
      </c>
      <c r="U29" s="1" t="str">
        <f t="shared" si="0"/>
        <v>´2430000000000000000000</v>
      </c>
    </row>
    <row r="30" spans="1:21" ht="25.5" x14ac:dyDescent="0.2">
      <c r="A30" s="49" t="s">
        <v>84</v>
      </c>
      <c r="B30" s="49" t="s">
        <v>76</v>
      </c>
      <c r="C30" s="50" t="s">
        <v>77</v>
      </c>
      <c r="D30" s="50" t="s">
        <v>94</v>
      </c>
      <c r="E30" s="51">
        <v>900000</v>
      </c>
      <c r="F30" s="51">
        <v>0</v>
      </c>
      <c r="G30" s="51">
        <v>0</v>
      </c>
      <c r="H30" s="51">
        <v>900000</v>
      </c>
      <c r="I30" s="51">
        <v>0</v>
      </c>
      <c r="J30" s="51">
        <v>62732340.289999999</v>
      </c>
      <c r="K30" s="51">
        <v>6970.26</v>
      </c>
      <c r="L30" s="51"/>
      <c r="M30" s="51">
        <v>-61832340.289999999</v>
      </c>
      <c r="N30" s="51">
        <v>0</v>
      </c>
      <c r="O30" s="52">
        <v>62732340.289999999</v>
      </c>
      <c r="P30" s="1" t="s">
        <v>86</v>
      </c>
      <c r="Q30" s="53">
        <f t="shared" si="4"/>
        <v>0</v>
      </c>
      <c r="R30" s="1">
        <v>5</v>
      </c>
      <c r="S30" s="1" t="str">
        <f t="shared" si="5"/>
        <v>2</v>
      </c>
      <c r="T30" s="1" t="str">
        <f t="shared" si="6"/>
        <v>FD</v>
      </c>
      <c r="U30" s="1" t="str">
        <f t="shared" si="0"/>
        <v>´2430200000000000000000</v>
      </c>
    </row>
    <row r="31" spans="1:21" ht="26.25" thickBot="1" x14ac:dyDescent="0.25">
      <c r="A31" s="49" t="s">
        <v>84</v>
      </c>
      <c r="B31" s="49" t="s">
        <v>79</v>
      </c>
      <c r="C31" s="54" t="s">
        <v>80</v>
      </c>
      <c r="D31" s="54" t="s">
        <v>81</v>
      </c>
      <c r="E31" s="55">
        <v>0</v>
      </c>
      <c r="F31" s="55">
        <v>0</v>
      </c>
      <c r="G31" s="55">
        <v>0</v>
      </c>
      <c r="H31" s="55">
        <v>0</v>
      </c>
      <c r="I31" s="55">
        <v>0</v>
      </c>
      <c r="J31" s="55">
        <v>5261307</v>
      </c>
      <c r="K31" s="55">
        <v>0</v>
      </c>
      <c r="L31" s="55"/>
      <c r="M31" s="55">
        <v>-5261307</v>
      </c>
      <c r="N31" s="55">
        <v>0</v>
      </c>
      <c r="O31" s="56">
        <v>5261307</v>
      </c>
      <c r="P31" s="1" t="s">
        <v>86</v>
      </c>
      <c r="Q31" s="53">
        <f t="shared" si="4"/>
        <v>0</v>
      </c>
      <c r="R31" s="1">
        <v>3</v>
      </c>
      <c r="S31" s="1" t="str">
        <f t="shared" si="5"/>
        <v>2</v>
      </c>
      <c r="T31" s="1" t="str">
        <f t="shared" si="6"/>
        <v>FD</v>
      </c>
      <c r="U31" s="1" t="str">
        <f t="shared" si="0"/>
        <v>´2490000000000000000000</v>
      </c>
    </row>
    <row r="32" spans="1:21" x14ac:dyDescent="0.2">
      <c r="A32" s="49" t="s">
        <v>97</v>
      </c>
      <c r="B32" s="49" t="s">
        <v>36</v>
      </c>
      <c r="C32" s="50" t="s">
        <v>37</v>
      </c>
      <c r="D32" s="50" t="s">
        <v>38</v>
      </c>
      <c r="E32" s="51">
        <v>15756351000</v>
      </c>
      <c r="F32" s="51">
        <v>0</v>
      </c>
      <c r="G32" s="51">
        <v>0</v>
      </c>
      <c r="H32" s="51">
        <v>15756351000</v>
      </c>
      <c r="I32" s="51">
        <v>2223815.9</v>
      </c>
      <c r="J32" s="51">
        <v>17294474.010000002</v>
      </c>
      <c r="K32" s="51">
        <v>0.1</v>
      </c>
      <c r="L32" s="51"/>
      <c r="M32" s="51">
        <v>15739056525.99</v>
      </c>
      <c r="N32" s="51">
        <v>0</v>
      </c>
      <c r="O32" s="52">
        <v>17294474.010000002</v>
      </c>
      <c r="P32" s="1" t="s">
        <v>99</v>
      </c>
      <c r="Q32" s="53">
        <f>(H32-J32-M32)+(E32+G32-H32)</f>
        <v>0</v>
      </c>
      <c r="R32" s="1">
        <v>1</v>
      </c>
      <c r="S32" s="1" t="str">
        <f>MID(P32,2,1)</f>
        <v>2</v>
      </c>
      <c r="T32" s="1" t="str">
        <f>MID(P32,3,2)</f>
        <v>FD</v>
      </c>
      <c r="U32" s="1" t="str">
        <f t="shared" si="0"/>
        <v>´2000000000000000000000</v>
      </c>
    </row>
    <row r="33" spans="1:21" x14ac:dyDescent="0.2">
      <c r="A33" s="49" t="s">
        <v>97</v>
      </c>
      <c r="B33" s="49" t="s">
        <v>40</v>
      </c>
      <c r="C33" s="50" t="s">
        <v>41</v>
      </c>
      <c r="D33" s="50" t="s">
        <v>42</v>
      </c>
      <c r="E33" s="51">
        <v>135600000</v>
      </c>
      <c r="F33" s="51">
        <v>0</v>
      </c>
      <c r="G33" s="51">
        <v>0</v>
      </c>
      <c r="H33" s="51">
        <v>135600000</v>
      </c>
      <c r="I33" s="51">
        <v>2219711</v>
      </c>
      <c r="J33" s="51">
        <v>17111055</v>
      </c>
      <c r="K33" s="51">
        <v>12.61</v>
      </c>
      <c r="L33" s="51"/>
      <c r="M33" s="51">
        <v>118488945</v>
      </c>
      <c r="N33" s="51">
        <v>0</v>
      </c>
      <c r="O33" s="52">
        <v>17111055</v>
      </c>
      <c r="P33" s="1" t="s">
        <v>99</v>
      </c>
      <c r="Q33" s="53">
        <f t="shared" ref="Q33:Q43" si="7">(H33-J33-M33)+(E33+G33-H33)</f>
        <v>0</v>
      </c>
      <c r="R33" s="1">
        <v>2</v>
      </c>
      <c r="S33" s="1" t="str">
        <f t="shared" ref="S33:S43" si="8">MID(P33,2,1)</f>
        <v>2</v>
      </c>
      <c r="T33" s="1" t="str">
        <f t="shared" ref="T33:T43" si="9">MID(P33,3,2)</f>
        <v>FD</v>
      </c>
      <c r="U33" s="1" t="str">
        <f t="shared" si="0"/>
        <v>´2100000000000000000000</v>
      </c>
    </row>
    <row r="34" spans="1:21" x14ac:dyDescent="0.2">
      <c r="A34" s="49" t="s">
        <v>97</v>
      </c>
      <c r="B34" s="49" t="s">
        <v>43</v>
      </c>
      <c r="C34" s="50" t="s">
        <v>44</v>
      </c>
      <c r="D34" s="50" t="s">
        <v>100</v>
      </c>
      <c r="E34" s="51">
        <v>135600000</v>
      </c>
      <c r="F34" s="51">
        <v>0</v>
      </c>
      <c r="G34" s="51">
        <v>0</v>
      </c>
      <c r="H34" s="51">
        <v>135600000</v>
      </c>
      <c r="I34" s="51">
        <v>2219711</v>
      </c>
      <c r="J34" s="51">
        <v>17111055</v>
      </c>
      <c r="K34" s="51">
        <v>12.61</v>
      </c>
      <c r="L34" s="51"/>
      <c r="M34" s="51">
        <v>118488945</v>
      </c>
      <c r="N34" s="51">
        <v>0</v>
      </c>
      <c r="O34" s="52">
        <v>17111055</v>
      </c>
      <c r="P34" s="1" t="s">
        <v>99</v>
      </c>
      <c r="Q34" s="53">
        <f t="shared" si="7"/>
        <v>0</v>
      </c>
      <c r="R34" s="1">
        <v>3</v>
      </c>
      <c r="S34" s="1" t="str">
        <f t="shared" si="8"/>
        <v>2</v>
      </c>
      <c r="T34" s="1" t="str">
        <f t="shared" si="9"/>
        <v>FD</v>
      </c>
      <c r="U34" s="1" t="str">
        <f t="shared" si="0"/>
        <v>´2120000000000000000000</v>
      </c>
    </row>
    <row r="35" spans="1:21" x14ac:dyDescent="0.2">
      <c r="A35" s="49" t="s">
        <v>97</v>
      </c>
      <c r="B35" s="49" t="s">
        <v>46</v>
      </c>
      <c r="C35" s="50" t="s">
        <v>47</v>
      </c>
      <c r="D35" s="50" t="s">
        <v>48</v>
      </c>
      <c r="E35" s="51">
        <v>132600000</v>
      </c>
      <c r="F35" s="51">
        <v>0</v>
      </c>
      <c r="G35" s="51">
        <v>0</v>
      </c>
      <c r="H35" s="51">
        <v>132600000</v>
      </c>
      <c r="I35" s="51">
        <v>2158737</v>
      </c>
      <c r="J35" s="51">
        <v>11529056</v>
      </c>
      <c r="K35" s="51">
        <v>8.69</v>
      </c>
      <c r="L35" s="51"/>
      <c r="M35" s="51">
        <v>121070944</v>
      </c>
      <c r="N35" s="51">
        <v>0</v>
      </c>
      <c r="O35" s="52">
        <v>11529056</v>
      </c>
      <c r="P35" s="1" t="s">
        <v>99</v>
      </c>
      <c r="Q35" s="53">
        <f t="shared" si="7"/>
        <v>0</v>
      </c>
      <c r="R35" s="1">
        <v>5</v>
      </c>
      <c r="S35" s="1" t="str">
        <f t="shared" si="8"/>
        <v>2</v>
      </c>
      <c r="T35" s="1" t="str">
        <f t="shared" si="9"/>
        <v>FD</v>
      </c>
      <c r="U35" s="1" t="str">
        <f t="shared" ref="U35:U98" si="10">IF(MID(B35,2,1)="9","´9000000000000000000000",B35)</f>
        <v>´2120300000000000000000</v>
      </c>
    </row>
    <row r="36" spans="1:21" x14ac:dyDescent="0.2">
      <c r="A36" s="49" t="s">
        <v>97</v>
      </c>
      <c r="B36" s="49" t="s">
        <v>55</v>
      </c>
      <c r="C36" s="50" t="s">
        <v>56</v>
      </c>
      <c r="D36" s="50" t="s">
        <v>57</v>
      </c>
      <c r="E36" s="51">
        <v>3000000</v>
      </c>
      <c r="F36" s="51">
        <v>0</v>
      </c>
      <c r="G36" s="51">
        <v>0</v>
      </c>
      <c r="H36" s="51">
        <v>3000000</v>
      </c>
      <c r="I36" s="51">
        <v>60974</v>
      </c>
      <c r="J36" s="51">
        <v>5581999</v>
      </c>
      <c r="K36" s="51">
        <v>186.06</v>
      </c>
      <c r="L36" s="51"/>
      <c r="M36" s="51">
        <v>-2581999</v>
      </c>
      <c r="N36" s="51">
        <v>0</v>
      </c>
      <c r="O36" s="52">
        <v>5581999</v>
      </c>
      <c r="P36" s="1" t="s">
        <v>99</v>
      </c>
      <c r="Q36" s="53">
        <f t="shared" si="7"/>
        <v>0</v>
      </c>
      <c r="R36" s="1">
        <v>5</v>
      </c>
      <c r="S36" s="1" t="str">
        <f t="shared" si="8"/>
        <v>2</v>
      </c>
      <c r="T36" s="1" t="str">
        <f t="shared" si="9"/>
        <v>FD</v>
      </c>
      <c r="U36" s="1" t="str">
        <f t="shared" si="10"/>
        <v>´2129900000000000000000</v>
      </c>
    </row>
    <row r="37" spans="1:21" x14ac:dyDescent="0.2">
      <c r="A37" s="49" t="s">
        <v>97</v>
      </c>
      <c r="B37" s="49" t="s">
        <v>58</v>
      </c>
      <c r="C37" s="50" t="s">
        <v>59</v>
      </c>
      <c r="D37" s="50" t="s">
        <v>60</v>
      </c>
      <c r="E37" s="51">
        <v>15610117000</v>
      </c>
      <c r="F37" s="51">
        <v>0</v>
      </c>
      <c r="G37" s="51">
        <v>0</v>
      </c>
      <c r="H37" s="51">
        <v>15610117000</v>
      </c>
      <c r="I37" s="51">
        <v>0</v>
      </c>
      <c r="J37" s="51">
        <v>0</v>
      </c>
      <c r="K37" s="51">
        <v>0</v>
      </c>
      <c r="L37" s="51"/>
      <c r="M37" s="51">
        <v>15610117000</v>
      </c>
      <c r="N37" s="51">
        <v>0</v>
      </c>
      <c r="O37" s="52">
        <v>0</v>
      </c>
      <c r="P37" s="1" t="s">
        <v>99</v>
      </c>
      <c r="Q37" s="53">
        <f t="shared" si="7"/>
        <v>0</v>
      </c>
      <c r="R37" s="1">
        <v>2</v>
      </c>
      <c r="S37" s="1" t="str">
        <f t="shared" si="8"/>
        <v>2</v>
      </c>
      <c r="T37" s="1" t="str">
        <f t="shared" si="9"/>
        <v>FD</v>
      </c>
      <c r="U37" s="1" t="str">
        <f t="shared" si="10"/>
        <v>´2200000000000000000000</v>
      </c>
    </row>
    <row r="38" spans="1:21" x14ac:dyDescent="0.2">
      <c r="A38" s="49" t="s">
        <v>97</v>
      </c>
      <c r="B38" s="49" t="s">
        <v>61</v>
      </c>
      <c r="C38" s="50" t="s">
        <v>62</v>
      </c>
      <c r="D38" s="50" t="s">
        <v>63</v>
      </c>
      <c r="E38" s="51">
        <v>15610117000</v>
      </c>
      <c r="F38" s="51">
        <v>0</v>
      </c>
      <c r="G38" s="51">
        <v>0</v>
      </c>
      <c r="H38" s="51">
        <v>15610117000</v>
      </c>
      <c r="I38" s="51">
        <v>0</v>
      </c>
      <c r="J38" s="51">
        <v>0</v>
      </c>
      <c r="K38" s="51">
        <v>0</v>
      </c>
      <c r="L38" s="51"/>
      <c r="M38" s="51">
        <v>15610117000</v>
      </c>
      <c r="N38" s="51">
        <v>0</v>
      </c>
      <c r="O38" s="52">
        <v>0</v>
      </c>
      <c r="P38" s="1" t="s">
        <v>99</v>
      </c>
      <c r="Q38" s="53">
        <f t="shared" si="7"/>
        <v>0</v>
      </c>
      <c r="R38" s="1">
        <v>3</v>
      </c>
      <c r="S38" s="1" t="str">
        <f t="shared" si="8"/>
        <v>2</v>
      </c>
      <c r="T38" s="1" t="str">
        <f t="shared" si="9"/>
        <v>FD</v>
      </c>
      <c r="U38" s="1" t="str">
        <f t="shared" si="10"/>
        <v>´2240000000000000000000</v>
      </c>
    </row>
    <row r="39" spans="1:21" ht="25.5" x14ac:dyDescent="0.2">
      <c r="A39" s="49" t="s">
        <v>97</v>
      </c>
      <c r="B39" s="49" t="s">
        <v>64</v>
      </c>
      <c r="C39" s="50" t="s">
        <v>65</v>
      </c>
      <c r="D39" s="50" t="s">
        <v>66</v>
      </c>
      <c r="E39" s="51">
        <v>15610117000</v>
      </c>
      <c r="F39" s="51">
        <v>0</v>
      </c>
      <c r="G39" s="51">
        <v>0</v>
      </c>
      <c r="H39" s="51">
        <v>15610117000</v>
      </c>
      <c r="I39" s="51">
        <v>0</v>
      </c>
      <c r="J39" s="51">
        <v>0</v>
      </c>
      <c r="K39" s="51">
        <v>0</v>
      </c>
      <c r="L39" s="51"/>
      <c r="M39" s="51">
        <v>15610117000</v>
      </c>
      <c r="N39" s="51">
        <v>0</v>
      </c>
      <c r="O39" s="52">
        <v>0</v>
      </c>
      <c r="P39" s="1" t="s">
        <v>99</v>
      </c>
      <c r="Q39" s="53">
        <f t="shared" si="7"/>
        <v>0</v>
      </c>
      <c r="R39" s="1">
        <v>5</v>
      </c>
      <c r="S39" s="1" t="str">
        <f t="shared" si="8"/>
        <v>2</v>
      </c>
      <c r="T39" s="1" t="str">
        <f t="shared" si="9"/>
        <v>FD</v>
      </c>
      <c r="U39" s="1" t="str">
        <f t="shared" si="10"/>
        <v>´2240500000000000000000</v>
      </c>
    </row>
    <row r="40" spans="1:21" x14ac:dyDescent="0.2">
      <c r="A40" s="49" t="s">
        <v>97</v>
      </c>
      <c r="B40" s="49" t="s">
        <v>67</v>
      </c>
      <c r="C40" s="50" t="s">
        <v>68</v>
      </c>
      <c r="D40" s="50" t="s">
        <v>69</v>
      </c>
      <c r="E40" s="51">
        <v>15610117000</v>
      </c>
      <c r="F40" s="51">
        <v>0</v>
      </c>
      <c r="G40" s="51">
        <v>0</v>
      </c>
      <c r="H40" s="51">
        <v>15610117000</v>
      </c>
      <c r="I40" s="51">
        <v>0</v>
      </c>
      <c r="J40" s="51">
        <v>0</v>
      </c>
      <c r="K40" s="51">
        <v>0</v>
      </c>
      <c r="L40" s="51"/>
      <c r="M40" s="51">
        <v>15610117000</v>
      </c>
      <c r="N40" s="51">
        <v>0</v>
      </c>
      <c r="O40" s="52">
        <v>0</v>
      </c>
      <c r="P40" s="1" t="s">
        <v>99</v>
      </c>
      <c r="Q40" s="53">
        <f t="shared" si="7"/>
        <v>0</v>
      </c>
      <c r="R40" s="1">
        <v>7</v>
      </c>
      <c r="S40" s="1" t="str">
        <f t="shared" si="8"/>
        <v>2</v>
      </c>
      <c r="T40" s="1" t="str">
        <f t="shared" si="9"/>
        <v>FD</v>
      </c>
      <c r="U40" s="1" t="str">
        <f t="shared" si="10"/>
        <v>´2240501000000000000000</v>
      </c>
    </row>
    <row r="41" spans="1:21" x14ac:dyDescent="0.2">
      <c r="A41" s="49" t="s">
        <v>97</v>
      </c>
      <c r="B41" s="49" t="s">
        <v>70</v>
      </c>
      <c r="C41" s="50" t="s">
        <v>71</v>
      </c>
      <c r="D41" s="50" t="s">
        <v>72</v>
      </c>
      <c r="E41" s="51">
        <v>10634000</v>
      </c>
      <c r="F41" s="51">
        <v>0</v>
      </c>
      <c r="G41" s="51">
        <v>0</v>
      </c>
      <c r="H41" s="51">
        <v>10634000</v>
      </c>
      <c r="I41" s="51">
        <v>4104.8999999999996</v>
      </c>
      <c r="J41" s="51">
        <v>183419.01</v>
      </c>
      <c r="K41" s="51">
        <v>1.72</v>
      </c>
      <c r="L41" s="51"/>
      <c r="M41" s="51">
        <v>10450580.99</v>
      </c>
      <c r="N41" s="51">
        <v>0</v>
      </c>
      <c r="O41" s="52">
        <v>183419.01</v>
      </c>
      <c r="P41" s="1" t="s">
        <v>99</v>
      </c>
      <c r="Q41" s="53">
        <f t="shared" si="7"/>
        <v>0</v>
      </c>
      <c r="R41" s="1">
        <v>2</v>
      </c>
      <c r="S41" s="1" t="str">
        <f t="shared" si="8"/>
        <v>2</v>
      </c>
      <c r="T41" s="1" t="str">
        <f t="shared" si="9"/>
        <v>FD</v>
      </c>
      <c r="U41" s="1" t="str">
        <f t="shared" si="10"/>
        <v>´2400000000000000000000</v>
      </c>
    </row>
    <row r="42" spans="1:21" ht="25.5" x14ac:dyDescent="0.2">
      <c r="A42" s="49" t="s">
        <v>97</v>
      </c>
      <c r="B42" s="49" t="s">
        <v>73</v>
      </c>
      <c r="C42" s="50" t="s">
        <v>74</v>
      </c>
      <c r="D42" s="50" t="s">
        <v>101</v>
      </c>
      <c r="E42" s="51">
        <v>10634000</v>
      </c>
      <c r="F42" s="51">
        <v>0</v>
      </c>
      <c r="G42" s="51">
        <v>0</v>
      </c>
      <c r="H42" s="51">
        <v>10634000</v>
      </c>
      <c r="I42" s="51">
        <v>4104.8999999999996</v>
      </c>
      <c r="J42" s="51">
        <v>183419.01</v>
      </c>
      <c r="K42" s="51">
        <v>1.72</v>
      </c>
      <c r="L42" s="51"/>
      <c r="M42" s="51">
        <v>10450580.99</v>
      </c>
      <c r="N42" s="51">
        <v>0</v>
      </c>
      <c r="O42" s="52">
        <v>183419.01</v>
      </c>
      <c r="P42" s="1" t="s">
        <v>99</v>
      </c>
      <c r="Q42" s="53">
        <f t="shared" si="7"/>
        <v>0</v>
      </c>
      <c r="R42" s="1">
        <v>3</v>
      </c>
      <c r="S42" s="1" t="str">
        <f t="shared" si="8"/>
        <v>2</v>
      </c>
      <c r="T42" s="1" t="str">
        <f t="shared" si="9"/>
        <v>FD</v>
      </c>
      <c r="U42" s="1" t="str">
        <f t="shared" si="10"/>
        <v>´2430000000000000000000</v>
      </c>
    </row>
    <row r="43" spans="1:21" ht="26.25" thickBot="1" x14ac:dyDescent="0.25">
      <c r="A43" s="49" t="s">
        <v>97</v>
      </c>
      <c r="B43" s="49" t="s">
        <v>76</v>
      </c>
      <c r="C43" s="54" t="s">
        <v>77</v>
      </c>
      <c r="D43" s="54" t="s">
        <v>102</v>
      </c>
      <c r="E43" s="55">
        <v>10634000</v>
      </c>
      <c r="F43" s="55">
        <v>0</v>
      </c>
      <c r="G43" s="55">
        <v>0</v>
      </c>
      <c r="H43" s="55">
        <v>10634000</v>
      </c>
      <c r="I43" s="55">
        <v>4104.8999999999996</v>
      </c>
      <c r="J43" s="55">
        <v>183419.01</v>
      </c>
      <c r="K43" s="55">
        <v>1.72</v>
      </c>
      <c r="L43" s="55"/>
      <c r="M43" s="55">
        <v>10450580.99</v>
      </c>
      <c r="N43" s="55">
        <v>0</v>
      </c>
      <c r="O43" s="56">
        <v>183419.01</v>
      </c>
      <c r="P43" s="1" t="s">
        <v>99</v>
      </c>
      <c r="Q43" s="53">
        <f t="shared" si="7"/>
        <v>0</v>
      </c>
      <c r="R43" s="1">
        <v>5</v>
      </c>
      <c r="S43" s="1" t="str">
        <f t="shared" si="8"/>
        <v>2</v>
      </c>
      <c r="T43" s="1" t="str">
        <f t="shared" si="9"/>
        <v>FD</v>
      </c>
      <c r="U43" s="1" t="str">
        <f t="shared" si="10"/>
        <v>´2430200000000000000000</v>
      </c>
    </row>
    <row r="44" spans="1:21" x14ac:dyDescent="0.2">
      <c r="A44" s="49" t="s">
        <v>105</v>
      </c>
      <c r="B44" s="49" t="s">
        <v>36</v>
      </c>
      <c r="C44" s="50" t="s">
        <v>37</v>
      </c>
      <c r="D44" s="50" t="s">
        <v>38</v>
      </c>
      <c r="E44" s="51">
        <v>43160488000</v>
      </c>
      <c r="F44" s="51">
        <v>0</v>
      </c>
      <c r="G44" s="51">
        <v>0</v>
      </c>
      <c r="H44" s="51">
        <v>43160488000</v>
      </c>
      <c r="I44" s="51">
        <v>12920099.52</v>
      </c>
      <c r="J44" s="51">
        <v>119627672.16</v>
      </c>
      <c r="K44" s="51">
        <v>0.27</v>
      </c>
      <c r="L44" s="51"/>
      <c r="M44" s="51">
        <v>43040860327.839996</v>
      </c>
      <c r="N44" s="51">
        <v>0</v>
      </c>
      <c r="O44" s="52">
        <v>119627672.16</v>
      </c>
      <c r="P44" s="1" t="s">
        <v>107</v>
      </c>
      <c r="Q44" s="53">
        <f>(H44-J44-M44)+(E44+G44-H44)</f>
        <v>0</v>
      </c>
      <c r="R44" s="1">
        <v>1</v>
      </c>
      <c r="S44" s="1" t="str">
        <f>MID(P44,2,1)</f>
        <v>2</v>
      </c>
      <c r="T44" s="1" t="str">
        <f>MID(P44,3,2)</f>
        <v>FD</v>
      </c>
      <c r="U44" s="1" t="str">
        <f t="shared" si="10"/>
        <v>´2000000000000000000000</v>
      </c>
    </row>
    <row r="45" spans="1:21" x14ac:dyDescent="0.2">
      <c r="A45" s="49" t="s">
        <v>105</v>
      </c>
      <c r="B45" s="49" t="s">
        <v>40</v>
      </c>
      <c r="C45" s="50" t="s">
        <v>41</v>
      </c>
      <c r="D45" s="50" t="s">
        <v>42</v>
      </c>
      <c r="E45" s="51">
        <v>45150000</v>
      </c>
      <c r="F45" s="51">
        <v>0</v>
      </c>
      <c r="G45" s="51">
        <v>0</v>
      </c>
      <c r="H45" s="51">
        <v>45150000</v>
      </c>
      <c r="I45" s="51">
        <v>2782474</v>
      </c>
      <c r="J45" s="51">
        <v>37646343.5</v>
      </c>
      <c r="K45" s="51">
        <v>83.38</v>
      </c>
      <c r="L45" s="51"/>
      <c r="M45" s="51">
        <v>7503656.5</v>
      </c>
      <c r="N45" s="51">
        <v>0</v>
      </c>
      <c r="O45" s="52">
        <v>37646343.5</v>
      </c>
      <c r="P45" s="1" t="s">
        <v>107</v>
      </c>
      <c r="Q45" s="53">
        <f t="shared" ref="Q45:Q56" si="11">(H45-J45-M45)+(E45+G45-H45)</f>
        <v>0</v>
      </c>
      <c r="R45" s="1">
        <v>2</v>
      </c>
      <c r="S45" s="1" t="str">
        <f t="shared" ref="S45:S56" si="12">MID(P45,2,1)</f>
        <v>2</v>
      </c>
      <c r="T45" s="1" t="str">
        <f t="shared" ref="T45:T56" si="13">MID(P45,3,2)</f>
        <v>FD</v>
      </c>
      <c r="U45" s="1" t="str">
        <f t="shared" si="10"/>
        <v>´2100000000000000000000</v>
      </c>
    </row>
    <row r="46" spans="1:21" x14ac:dyDescent="0.2">
      <c r="A46" s="49" t="s">
        <v>105</v>
      </c>
      <c r="B46" s="49" t="s">
        <v>43</v>
      </c>
      <c r="C46" s="50" t="s">
        <v>44</v>
      </c>
      <c r="D46" s="50" t="s">
        <v>45</v>
      </c>
      <c r="E46" s="51">
        <v>45150000</v>
      </c>
      <c r="F46" s="51">
        <v>0</v>
      </c>
      <c r="G46" s="51">
        <v>0</v>
      </c>
      <c r="H46" s="51">
        <v>45150000</v>
      </c>
      <c r="I46" s="51">
        <v>2782474</v>
      </c>
      <c r="J46" s="51">
        <v>37646343.5</v>
      </c>
      <c r="K46" s="51">
        <v>83.38</v>
      </c>
      <c r="L46" s="51"/>
      <c r="M46" s="51">
        <v>7503656.5</v>
      </c>
      <c r="N46" s="51">
        <v>0</v>
      </c>
      <c r="O46" s="52">
        <v>37646343.5</v>
      </c>
      <c r="P46" s="1" t="s">
        <v>107</v>
      </c>
      <c r="Q46" s="53">
        <f t="shared" si="11"/>
        <v>0</v>
      </c>
      <c r="R46" s="1">
        <v>3</v>
      </c>
      <c r="S46" s="1" t="str">
        <f t="shared" si="12"/>
        <v>2</v>
      </c>
      <c r="T46" s="1" t="str">
        <f t="shared" si="13"/>
        <v>FD</v>
      </c>
      <c r="U46" s="1" t="str">
        <f t="shared" si="10"/>
        <v>´2120000000000000000000</v>
      </c>
    </row>
    <row r="47" spans="1:21" x14ac:dyDescent="0.2">
      <c r="A47" s="49" t="s">
        <v>105</v>
      </c>
      <c r="B47" s="49" t="s">
        <v>46</v>
      </c>
      <c r="C47" s="50" t="s">
        <v>47</v>
      </c>
      <c r="D47" s="50" t="s">
        <v>48</v>
      </c>
      <c r="E47" s="51">
        <v>45000000</v>
      </c>
      <c r="F47" s="51">
        <v>0</v>
      </c>
      <c r="G47" s="51">
        <v>0</v>
      </c>
      <c r="H47" s="51">
        <v>45000000</v>
      </c>
      <c r="I47" s="51">
        <v>2782474</v>
      </c>
      <c r="J47" s="51">
        <v>37646343.5</v>
      </c>
      <c r="K47" s="51">
        <v>83.65</v>
      </c>
      <c r="L47" s="51"/>
      <c r="M47" s="51">
        <v>7353656.5</v>
      </c>
      <c r="N47" s="51">
        <v>0</v>
      </c>
      <c r="O47" s="52">
        <v>37646343.5</v>
      </c>
      <c r="P47" s="1" t="s">
        <v>107</v>
      </c>
      <c r="Q47" s="53">
        <f t="shared" si="11"/>
        <v>0</v>
      </c>
      <c r="R47" s="1">
        <v>5</v>
      </c>
      <c r="S47" s="1" t="str">
        <f t="shared" si="12"/>
        <v>2</v>
      </c>
      <c r="T47" s="1" t="str">
        <f t="shared" si="13"/>
        <v>FD</v>
      </c>
      <c r="U47" s="1" t="str">
        <f t="shared" si="10"/>
        <v>´2120300000000000000000</v>
      </c>
    </row>
    <row r="48" spans="1:21" x14ac:dyDescent="0.2">
      <c r="A48" s="49" t="s">
        <v>105</v>
      </c>
      <c r="B48" s="49" t="s">
        <v>55</v>
      </c>
      <c r="C48" s="50" t="s">
        <v>56</v>
      </c>
      <c r="D48" s="50" t="s">
        <v>57</v>
      </c>
      <c r="E48" s="51">
        <v>150000</v>
      </c>
      <c r="F48" s="51">
        <v>0</v>
      </c>
      <c r="G48" s="51">
        <v>0</v>
      </c>
      <c r="H48" s="51">
        <v>150000</v>
      </c>
      <c r="I48" s="51">
        <v>0</v>
      </c>
      <c r="J48" s="51">
        <v>0</v>
      </c>
      <c r="K48" s="51">
        <v>0</v>
      </c>
      <c r="L48" s="51"/>
      <c r="M48" s="51">
        <v>150000</v>
      </c>
      <c r="N48" s="51">
        <v>0</v>
      </c>
      <c r="O48" s="52">
        <v>0</v>
      </c>
      <c r="P48" s="1" t="s">
        <v>107</v>
      </c>
      <c r="Q48" s="53">
        <f t="shared" si="11"/>
        <v>0</v>
      </c>
      <c r="R48" s="1">
        <v>5</v>
      </c>
      <c r="S48" s="1" t="str">
        <f t="shared" si="12"/>
        <v>2</v>
      </c>
      <c r="T48" s="1" t="str">
        <f t="shared" si="13"/>
        <v>FD</v>
      </c>
      <c r="U48" s="1" t="str">
        <f t="shared" si="10"/>
        <v>´2129900000000000000000</v>
      </c>
    </row>
    <row r="49" spans="1:21" x14ac:dyDescent="0.2">
      <c r="A49" s="49" t="s">
        <v>105</v>
      </c>
      <c r="B49" s="49" t="s">
        <v>58</v>
      </c>
      <c r="C49" s="50" t="s">
        <v>59</v>
      </c>
      <c r="D49" s="50" t="s">
        <v>60</v>
      </c>
      <c r="E49" s="51">
        <v>43115338000</v>
      </c>
      <c r="F49" s="51">
        <v>0</v>
      </c>
      <c r="G49" s="51">
        <v>0</v>
      </c>
      <c r="H49" s="51">
        <v>43115338000</v>
      </c>
      <c r="I49" s="51">
        <v>0</v>
      </c>
      <c r="J49" s="51">
        <v>0</v>
      </c>
      <c r="K49" s="51">
        <v>0</v>
      </c>
      <c r="L49" s="51"/>
      <c r="M49" s="51">
        <v>43115338000</v>
      </c>
      <c r="N49" s="51">
        <v>0</v>
      </c>
      <c r="O49" s="52">
        <v>0</v>
      </c>
      <c r="P49" s="1" t="s">
        <v>107</v>
      </c>
      <c r="Q49" s="53">
        <f t="shared" si="11"/>
        <v>0</v>
      </c>
      <c r="R49" s="1">
        <v>2</v>
      </c>
      <c r="S49" s="1" t="str">
        <f t="shared" si="12"/>
        <v>2</v>
      </c>
      <c r="T49" s="1" t="str">
        <f t="shared" si="13"/>
        <v>FD</v>
      </c>
      <c r="U49" s="1" t="str">
        <f t="shared" si="10"/>
        <v>´2200000000000000000000</v>
      </c>
    </row>
    <row r="50" spans="1:21" x14ac:dyDescent="0.2">
      <c r="A50" s="49" t="s">
        <v>105</v>
      </c>
      <c r="B50" s="49" t="s">
        <v>61</v>
      </c>
      <c r="C50" s="50" t="s">
        <v>62</v>
      </c>
      <c r="D50" s="50" t="s">
        <v>63</v>
      </c>
      <c r="E50" s="51">
        <v>43115338000</v>
      </c>
      <c r="F50" s="51">
        <v>0</v>
      </c>
      <c r="G50" s="51">
        <v>0</v>
      </c>
      <c r="H50" s="51">
        <v>43115338000</v>
      </c>
      <c r="I50" s="51">
        <v>0</v>
      </c>
      <c r="J50" s="51">
        <v>0</v>
      </c>
      <c r="K50" s="51">
        <v>0</v>
      </c>
      <c r="L50" s="51"/>
      <c r="M50" s="51">
        <v>43115338000</v>
      </c>
      <c r="N50" s="51">
        <v>0</v>
      </c>
      <c r="O50" s="52">
        <v>0</v>
      </c>
      <c r="P50" s="1" t="s">
        <v>107</v>
      </c>
      <c r="Q50" s="53">
        <f t="shared" si="11"/>
        <v>0</v>
      </c>
      <c r="R50" s="1">
        <v>3</v>
      </c>
      <c r="S50" s="1" t="str">
        <f t="shared" si="12"/>
        <v>2</v>
      </c>
      <c r="T50" s="1" t="str">
        <f t="shared" si="13"/>
        <v>FD</v>
      </c>
      <c r="U50" s="1" t="str">
        <f t="shared" si="10"/>
        <v>´2240000000000000000000</v>
      </c>
    </row>
    <row r="51" spans="1:21" ht="25.5" x14ac:dyDescent="0.2">
      <c r="A51" s="49" t="s">
        <v>105</v>
      </c>
      <c r="B51" s="49" t="s">
        <v>64</v>
      </c>
      <c r="C51" s="50" t="s">
        <v>65</v>
      </c>
      <c r="D51" s="50" t="s">
        <v>66</v>
      </c>
      <c r="E51" s="51">
        <v>43115338000</v>
      </c>
      <c r="F51" s="51">
        <v>0</v>
      </c>
      <c r="G51" s="51">
        <v>0</v>
      </c>
      <c r="H51" s="51">
        <v>43115338000</v>
      </c>
      <c r="I51" s="51">
        <v>0</v>
      </c>
      <c r="J51" s="51">
        <v>0</v>
      </c>
      <c r="K51" s="51">
        <v>0</v>
      </c>
      <c r="L51" s="51"/>
      <c r="M51" s="51">
        <v>43115338000</v>
      </c>
      <c r="N51" s="51">
        <v>0</v>
      </c>
      <c r="O51" s="52">
        <v>0</v>
      </c>
      <c r="P51" s="1" t="s">
        <v>107</v>
      </c>
      <c r="Q51" s="53">
        <f t="shared" si="11"/>
        <v>0</v>
      </c>
      <c r="R51" s="1">
        <v>5</v>
      </c>
      <c r="S51" s="1" t="str">
        <f t="shared" si="12"/>
        <v>2</v>
      </c>
      <c r="T51" s="1" t="str">
        <f t="shared" si="13"/>
        <v>FD</v>
      </c>
      <c r="U51" s="1" t="str">
        <f t="shared" si="10"/>
        <v>´2240500000000000000000</v>
      </c>
    </row>
    <row r="52" spans="1:21" x14ac:dyDescent="0.2">
      <c r="A52" s="49" t="s">
        <v>105</v>
      </c>
      <c r="B52" s="49" t="s">
        <v>67</v>
      </c>
      <c r="C52" s="50" t="s">
        <v>68</v>
      </c>
      <c r="D52" s="50" t="s">
        <v>69</v>
      </c>
      <c r="E52" s="51">
        <v>43115338000</v>
      </c>
      <c r="F52" s="51">
        <v>0</v>
      </c>
      <c r="G52" s="51">
        <v>0</v>
      </c>
      <c r="H52" s="51">
        <v>43115338000</v>
      </c>
      <c r="I52" s="51">
        <v>0</v>
      </c>
      <c r="J52" s="51">
        <v>0</v>
      </c>
      <c r="K52" s="51">
        <v>0</v>
      </c>
      <c r="L52" s="51"/>
      <c r="M52" s="51">
        <v>43115338000</v>
      </c>
      <c r="N52" s="51">
        <v>0</v>
      </c>
      <c r="O52" s="52">
        <v>0</v>
      </c>
      <c r="P52" s="1" t="s">
        <v>107</v>
      </c>
      <c r="Q52" s="53">
        <f t="shared" si="11"/>
        <v>0</v>
      </c>
      <c r="R52" s="1">
        <v>7</v>
      </c>
      <c r="S52" s="1" t="str">
        <f t="shared" si="12"/>
        <v>2</v>
      </c>
      <c r="T52" s="1" t="str">
        <f t="shared" si="13"/>
        <v>FD</v>
      </c>
      <c r="U52" s="1" t="str">
        <f t="shared" si="10"/>
        <v>´2240501000000000000000</v>
      </c>
    </row>
    <row r="53" spans="1:21" x14ac:dyDescent="0.2">
      <c r="A53" s="49" t="s">
        <v>105</v>
      </c>
      <c r="B53" s="49" t="s">
        <v>70</v>
      </c>
      <c r="C53" s="50" t="s">
        <v>71</v>
      </c>
      <c r="D53" s="50" t="s">
        <v>72</v>
      </c>
      <c r="E53" s="51">
        <v>0</v>
      </c>
      <c r="F53" s="51">
        <v>0</v>
      </c>
      <c r="G53" s="51">
        <v>0</v>
      </c>
      <c r="H53" s="51">
        <v>0</v>
      </c>
      <c r="I53" s="51">
        <v>10137625.52</v>
      </c>
      <c r="J53" s="51">
        <v>81981328.659999996</v>
      </c>
      <c r="K53" s="51">
        <v>0</v>
      </c>
      <c r="L53" s="51"/>
      <c r="M53" s="51">
        <v>-81981328.659999996</v>
      </c>
      <c r="N53" s="51">
        <v>0</v>
      </c>
      <c r="O53" s="52">
        <v>81981328.659999996</v>
      </c>
      <c r="P53" s="1" t="s">
        <v>107</v>
      </c>
      <c r="Q53" s="53">
        <f t="shared" si="11"/>
        <v>0</v>
      </c>
      <c r="R53" s="1">
        <v>2</v>
      </c>
      <c r="S53" s="1" t="str">
        <f t="shared" si="12"/>
        <v>2</v>
      </c>
      <c r="T53" s="1" t="str">
        <f t="shared" si="13"/>
        <v>FD</v>
      </c>
      <c r="U53" s="1" t="str">
        <f t="shared" si="10"/>
        <v>´2400000000000000000000</v>
      </c>
    </row>
    <row r="54" spans="1:21" ht="25.5" x14ac:dyDescent="0.2">
      <c r="A54" s="49" t="s">
        <v>105</v>
      </c>
      <c r="B54" s="49" t="s">
        <v>73</v>
      </c>
      <c r="C54" s="50" t="s">
        <v>74</v>
      </c>
      <c r="D54" s="50" t="s">
        <v>75</v>
      </c>
      <c r="E54" s="51">
        <v>0</v>
      </c>
      <c r="F54" s="51">
        <v>0</v>
      </c>
      <c r="G54" s="51">
        <v>0</v>
      </c>
      <c r="H54" s="51">
        <v>0</v>
      </c>
      <c r="I54" s="51">
        <v>10137625.52</v>
      </c>
      <c r="J54" s="51">
        <v>25105316.66</v>
      </c>
      <c r="K54" s="51">
        <v>0</v>
      </c>
      <c r="L54" s="51"/>
      <c r="M54" s="51">
        <v>-25105316.66</v>
      </c>
      <c r="N54" s="51">
        <v>0</v>
      </c>
      <c r="O54" s="52">
        <v>25105316.66</v>
      </c>
      <c r="P54" s="1" t="s">
        <v>107</v>
      </c>
      <c r="Q54" s="53">
        <f t="shared" si="11"/>
        <v>0</v>
      </c>
      <c r="R54" s="1">
        <v>3</v>
      </c>
      <c r="S54" s="1" t="str">
        <f t="shared" si="12"/>
        <v>2</v>
      </c>
      <c r="T54" s="1" t="str">
        <f t="shared" si="13"/>
        <v>FD</v>
      </c>
      <c r="U54" s="1" t="str">
        <f t="shared" si="10"/>
        <v>´2430000000000000000000</v>
      </c>
    </row>
    <row r="55" spans="1:21" ht="25.5" x14ac:dyDescent="0.2">
      <c r="A55" s="49" t="s">
        <v>105</v>
      </c>
      <c r="B55" s="49" t="s">
        <v>76</v>
      </c>
      <c r="C55" s="50" t="s">
        <v>77</v>
      </c>
      <c r="D55" s="50" t="s">
        <v>78</v>
      </c>
      <c r="E55" s="51">
        <v>0</v>
      </c>
      <c r="F55" s="51">
        <v>0</v>
      </c>
      <c r="G55" s="51">
        <v>0</v>
      </c>
      <c r="H55" s="51">
        <v>0</v>
      </c>
      <c r="I55" s="51">
        <v>10137625.52</v>
      </c>
      <c r="J55" s="51">
        <v>25105316.66</v>
      </c>
      <c r="K55" s="51">
        <v>0</v>
      </c>
      <c r="L55" s="51"/>
      <c r="M55" s="51">
        <v>-25105316.66</v>
      </c>
      <c r="N55" s="51">
        <v>0</v>
      </c>
      <c r="O55" s="52">
        <v>25105316.66</v>
      </c>
      <c r="P55" s="1" t="s">
        <v>107</v>
      </c>
      <c r="Q55" s="53">
        <f t="shared" si="11"/>
        <v>0</v>
      </c>
      <c r="R55" s="1">
        <v>5</v>
      </c>
      <c r="S55" s="1" t="str">
        <f t="shared" si="12"/>
        <v>2</v>
      </c>
      <c r="T55" s="1" t="str">
        <f t="shared" si="13"/>
        <v>FD</v>
      </c>
      <c r="U55" s="1" t="str">
        <f t="shared" si="10"/>
        <v>´2430200000000000000000</v>
      </c>
    </row>
    <row r="56" spans="1:21" ht="26.25" thickBot="1" x14ac:dyDescent="0.25">
      <c r="A56" s="49" t="s">
        <v>105</v>
      </c>
      <c r="B56" s="49" t="s">
        <v>79</v>
      </c>
      <c r="C56" s="54" t="s">
        <v>80</v>
      </c>
      <c r="D56" s="54" t="s">
        <v>81</v>
      </c>
      <c r="E56" s="55">
        <v>0</v>
      </c>
      <c r="F56" s="55">
        <v>0</v>
      </c>
      <c r="G56" s="55">
        <v>0</v>
      </c>
      <c r="H56" s="55">
        <v>0</v>
      </c>
      <c r="I56" s="55">
        <v>0</v>
      </c>
      <c r="J56" s="55">
        <v>56876012</v>
      </c>
      <c r="K56" s="55">
        <v>0</v>
      </c>
      <c r="L56" s="55"/>
      <c r="M56" s="55">
        <v>-56876012</v>
      </c>
      <c r="N56" s="55">
        <v>0</v>
      </c>
      <c r="O56" s="56">
        <v>56876012</v>
      </c>
      <c r="P56" s="1" t="s">
        <v>107</v>
      </c>
      <c r="Q56" s="53">
        <f t="shared" si="11"/>
        <v>0</v>
      </c>
      <c r="R56" s="1">
        <v>3</v>
      </c>
      <c r="S56" s="1" t="str">
        <f t="shared" si="12"/>
        <v>2</v>
      </c>
      <c r="T56" s="1" t="str">
        <f t="shared" si="13"/>
        <v>FD</v>
      </c>
      <c r="U56" s="1" t="str">
        <f t="shared" si="10"/>
        <v>´2490000000000000000000</v>
      </c>
    </row>
    <row r="57" spans="1:21" x14ac:dyDescent="0.2">
      <c r="A57" s="49" t="s">
        <v>109</v>
      </c>
      <c r="B57" s="49" t="s">
        <v>36</v>
      </c>
      <c r="C57" s="50" t="s">
        <v>37</v>
      </c>
      <c r="D57" s="50" t="s">
        <v>38</v>
      </c>
      <c r="E57" s="51">
        <v>41101382000</v>
      </c>
      <c r="F57" s="51">
        <v>0</v>
      </c>
      <c r="G57" s="51">
        <v>0</v>
      </c>
      <c r="H57" s="51">
        <v>41101382000</v>
      </c>
      <c r="I57" s="51">
        <v>39901022.170000002</v>
      </c>
      <c r="J57" s="51">
        <v>130006772.01000001</v>
      </c>
      <c r="K57" s="51">
        <v>0.31</v>
      </c>
      <c r="L57" s="51"/>
      <c r="M57" s="51">
        <v>40971375227.989998</v>
      </c>
      <c r="N57" s="51">
        <v>0</v>
      </c>
      <c r="O57" s="52">
        <v>130006772.01000001</v>
      </c>
      <c r="P57" s="1" t="s">
        <v>111</v>
      </c>
      <c r="Q57" s="53">
        <f>(H57-J57-M57)+(E57+G57-H57)</f>
        <v>0</v>
      </c>
      <c r="R57" s="1">
        <v>1</v>
      </c>
      <c r="S57" s="1" t="str">
        <f>MID(P57,2,1)</f>
        <v>2</v>
      </c>
      <c r="T57" s="1" t="str">
        <f>MID(P57,3,2)</f>
        <v>FD</v>
      </c>
      <c r="U57" s="1" t="str">
        <f t="shared" si="10"/>
        <v>´2000000000000000000000</v>
      </c>
    </row>
    <row r="58" spans="1:21" x14ac:dyDescent="0.2">
      <c r="A58" s="49" t="s">
        <v>109</v>
      </c>
      <c r="B58" s="49" t="s">
        <v>40</v>
      </c>
      <c r="C58" s="50" t="s">
        <v>41</v>
      </c>
      <c r="D58" s="50" t="s">
        <v>42</v>
      </c>
      <c r="E58" s="51">
        <v>35000000</v>
      </c>
      <c r="F58" s="51">
        <v>0</v>
      </c>
      <c r="G58" s="51">
        <v>0</v>
      </c>
      <c r="H58" s="51">
        <v>35000000</v>
      </c>
      <c r="I58" s="51">
        <v>2289604</v>
      </c>
      <c r="J58" s="51">
        <v>7622378</v>
      </c>
      <c r="K58" s="51">
        <v>21.77</v>
      </c>
      <c r="L58" s="51"/>
      <c r="M58" s="51">
        <v>27377622</v>
      </c>
      <c r="N58" s="51">
        <v>0</v>
      </c>
      <c r="O58" s="52">
        <v>7622378</v>
      </c>
      <c r="P58" s="1" t="s">
        <v>111</v>
      </c>
      <c r="Q58" s="53">
        <f t="shared" ref="Q58:Q70" si="14">(H58-J58-M58)+(E58+G58-H58)</f>
        <v>0</v>
      </c>
      <c r="R58" s="1">
        <v>2</v>
      </c>
      <c r="S58" s="1" t="str">
        <f t="shared" ref="S58:S70" si="15">MID(P58,2,1)</f>
        <v>2</v>
      </c>
      <c r="T58" s="1" t="str">
        <f t="shared" ref="T58:T70" si="16">MID(P58,3,2)</f>
        <v>FD</v>
      </c>
      <c r="U58" s="1" t="str">
        <f t="shared" si="10"/>
        <v>´2100000000000000000000</v>
      </c>
    </row>
    <row r="59" spans="1:21" x14ac:dyDescent="0.2">
      <c r="A59" s="49" t="s">
        <v>109</v>
      </c>
      <c r="B59" s="49" t="s">
        <v>43</v>
      </c>
      <c r="C59" s="50" t="s">
        <v>44</v>
      </c>
      <c r="D59" s="50" t="s">
        <v>45</v>
      </c>
      <c r="E59" s="51">
        <v>35000000</v>
      </c>
      <c r="F59" s="51">
        <v>0</v>
      </c>
      <c r="G59" s="51">
        <v>0</v>
      </c>
      <c r="H59" s="51">
        <v>35000000</v>
      </c>
      <c r="I59" s="51">
        <v>2289604</v>
      </c>
      <c r="J59" s="51">
        <v>7622378</v>
      </c>
      <c r="K59" s="51">
        <v>21.77</v>
      </c>
      <c r="L59" s="51"/>
      <c r="M59" s="51">
        <v>27377622</v>
      </c>
      <c r="N59" s="51">
        <v>0</v>
      </c>
      <c r="O59" s="52">
        <v>7622378</v>
      </c>
      <c r="P59" s="1" t="s">
        <v>111</v>
      </c>
      <c r="Q59" s="53">
        <f t="shared" si="14"/>
        <v>0</v>
      </c>
      <c r="R59" s="1">
        <v>3</v>
      </c>
      <c r="S59" s="1" t="str">
        <f t="shared" si="15"/>
        <v>2</v>
      </c>
      <c r="T59" s="1" t="str">
        <f t="shared" si="16"/>
        <v>FD</v>
      </c>
      <c r="U59" s="1" t="str">
        <f t="shared" si="10"/>
        <v>´2120000000000000000000</v>
      </c>
    </row>
    <row r="60" spans="1:21" x14ac:dyDescent="0.2">
      <c r="A60" s="49" t="s">
        <v>109</v>
      </c>
      <c r="B60" s="49" t="s">
        <v>46</v>
      </c>
      <c r="C60" s="50" t="s">
        <v>47</v>
      </c>
      <c r="D60" s="50" t="s">
        <v>48</v>
      </c>
      <c r="E60" s="51">
        <v>30500000</v>
      </c>
      <c r="F60" s="51">
        <v>0</v>
      </c>
      <c r="G60" s="51">
        <v>0</v>
      </c>
      <c r="H60" s="51">
        <v>30500000</v>
      </c>
      <c r="I60" s="51">
        <v>2223126</v>
      </c>
      <c r="J60" s="51">
        <v>7503526</v>
      </c>
      <c r="K60" s="51">
        <v>24.6</v>
      </c>
      <c r="L60" s="51"/>
      <c r="M60" s="51">
        <v>22996474</v>
      </c>
      <c r="N60" s="51">
        <v>0</v>
      </c>
      <c r="O60" s="52">
        <v>7503526</v>
      </c>
      <c r="P60" s="1" t="s">
        <v>111</v>
      </c>
      <c r="Q60" s="53">
        <f t="shared" si="14"/>
        <v>0</v>
      </c>
      <c r="R60" s="1">
        <v>5</v>
      </c>
      <c r="S60" s="1" t="str">
        <f t="shared" si="15"/>
        <v>2</v>
      </c>
      <c r="T60" s="1" t="str">
        <f t="shared" si="16"/>
        <v>FD</v>
      </c>
      <c r="U60" s="1" t="str">
        <f t="shared" si="10"/>
        <v>´2120300000000000000000</v>
      </c>
    </row>
    <row r="61" spans="1:21" x14ac:dyDescent="0.2">
      <c r="A61" s="49" t="s">
        <v>109</v>
      </c>
      <c r="B61" s="49" t="s">
        <v>55</v>
      </c>
      <c r="C61" s="50" t="s">
        <v>56</v>
      </c>
      <c r="D61" s="50" t="s">
        <v>57</v>
      </c>
      <c r="E61" s="51">
        <v>4500000</v>
      </c>
      <c r="F61" s="51">
        <v>0</v>
      </c>
      <c r="G61" s="51">
        <v>0</v>
      </c>
      <c r="H61" s="51">
        <v>4500000</v>
      </c>
      <c r="I61" s="51">
        <v>66478</v>
      </c>
      <c r="J61" s="51">
        <v>118852</v>
      </c>
      <c r="K61" s="51">
        <v>2.64</v>
      </c>
      <c r="L61" s="51"/>
      <c r="M61" s="51">
        <v>4381148</v>
      </c>
      <c r="N61" s="51">
        <v>0</v>
      </c>
      <c r="O61" s="52">
        <v>118852</v>
      </c>
      <c r="P61" s="1" t="s">
        <v>111</v>
      </c>
      <c r="Q61" s="53">
        <f t="shared" si="14"/>
        <v>0</v>
      </c>
      <c r="R61" s="1">
        <v>5</v>
      </c>
      <c r="S61" s="1" t="str">
        <f t="shared" si="15"/>
        <v>2</v>
      </c>
      <c r="T61" s="1" t="str">
        <f t="shared" si="16"/>
        <v>FD</v>
      </c>
      <c r="U61" s="1" t="str">
        <f t="shared" si="10"/>
        <v>´2129900000000000000000</v>
      </c>
    </row>
    <row r="62" spans="1:21" x14ac:dyDescent="0.2">
      <c r="A62" s="49" t="s">
        <v>109</v>
      </c>
      <c r="B62" s="49" t="s">
        <v>58</v>
      </c>
      <c r="C62" s="50" t="s">
        <v>59</v>
      </c>
      <c r="D62" s="50" t="s">
        <v>60</v>
      </c>
      <c r="E62" s="51">
        <v>40981382000</v>
      </c>
      <c r="F62" s="51">
        <v>0</v>
      </c>
      <c r="G62" s="51">
        <v>0</v>
      </c>
      <c r="H62" s="51">
        <v>40981382000</v>
      </c>
      <c r="I62" s="51">
        <v>0</v>
      </c>
      <c r="J62" s="51">
        <v>0</v>
      </c>
      <c r="K62" s="51">
        <v>0</v>
      </c>
      <c r="L62" s="51"/>
      <c r="M62" s="51">
        <v>40981382000</v>
      </c>
      <c r="N62" s="51">
        <v>0</v>
      </c>
      <c r="O62" s="52">
        <v>0</v>
      </c>
      <c r="P62" s="1" t="s">
        <v>111</v>
      </c>
      <c r="Q62" s="53">
        <f t="shared" si="14"/>
        <v>0</v>
      </c>
      <c r="R62" s="1">
        <v>2</v>
      </c>
      <c r="S62" s="1" t="str">
        <f t="shared" si="15"/>
        <v>2</v>
      </c>
      <c r="T62" s="1" t="str">
        <f t="shared" si="16"/>
        <v>FD</v>
      </c>
      <c r="U62" s="1" t="str">
        <f t="shared" si="10"/>
        <v>´2200000000000000000000</v>
      </c>
    </row>
    <row r="63" spans="1:21" x14ac:dyDescent="0.2">
      <c r="A63" s="49" t="s">
        <v>109</v>
      </c>
      <c r="B63" s="49" t="s">
        <v>61</v>
      </c>
      <c r="C63" s="50" t="s">
        <v>62</v>
      </c>
      <c r="D63" s="50" t="s">
        <v>63</v>
      </c>
      <c r="E63" s="51">
        <v>40981382000</v>
      </c>
      <c r="F63" s="51">
        <v>0</v>
      </c>
      <c r="G63" s="51">
        <v>0</v>
      </c>
      <c r="H63" s="51">
        <v>40981382000</v>
      </c>
      <c r="I63" s="51">
        <v>0</v>
      </c>
      <c r="J63" s="51">
        <v>0</v>
      </c>
      <c r="K63" s="51">
        <v>0</v>
      </c>
      <c r="L63" s="51"/>
      <c r="M63" s="51">
        <v>40981382000</v>
      </c>
      <c r="N63" s="51">
        <v>0</v>
      </c>
      <c r="O63" s="52">
        <v>0</v>
      </c>
      <c r="P63" s="1" t="s">
        <v>111</v>
      </c>
      <c r="Q63" s="53">
        <f t="shared" si="14"/>
        <v>0</v>
      </c>
      <c r="R63" s="1">
        <v>3</v>
      </c>
      <c r="S63" s="1" t="str">
        <f t="shared" si="15"/>
        <v>2</v>
      </c>
      <c r="T63" s="1" t="str">
        <f t="shared" si="16"/>
        <v>FD</v>
      </c>
      <c r="U63" s="1" t="str">
        <f t="shared" si="10"/>
        <v>´2240000000000000000000</v>
      </c>
    </row>
    <row r="64" spans="1:21" ht="25.5" x14ac:dyDescent="0.2">
      <c r="A64" s="49" t="s">
        <v>109</v>
      </c>
      <c r="B64" s="49" t="s">
        <v>64</v>
      </c>
      <c r="C64" s="50" t="s">
        <v>65</v>
      </c>
      <c r="D64" s="50" t="s">
        <v>66</v>
      </c>
      <c r="E64" s="51">
        <v>40981382000</v>
      </c>
      <c r="F64" s="51">
        <v>0</v>
      </c>
      <c r="G64" s="51">
        <v>0</v>
      </c>
      <c r="H64" s="51">
        <v>40981382000</v>
      </c>
      <c r="I64" s="51">
        <v>0</v>
      </c>
      <c r="J64" s="51">
        <v>0</v>
      </c>
      <c r="K64" s="51">
        <v>0</v>
      </c>
      <c r="L64" s="51"/>
      <c r="M64" s="51">
        <v>40981382000</v>
      </c>
      <c r="N64" s="51">
        <v>0</v>
      </c>
      <c r="O64" s="52">
        <v>0</v>
      </c>
      <c r="P64" s="1" t="s">
        <v>111</v>
      </c>
      <c r="Q64" s="53">
        <f t="shared" si="14"/>
        <v>0</v>
      </c>
      <c r="R64" s="1">
        <v>5</v>
      </c>
      <c r="S64" s="1" t="str">
        <f t="shared" si="15"/>
        <v>2</v>
      </c>
      <c r="T64" s="1" t="str">
        <f t="shared" si="16"/>
        <v>FD</v>
      </c>
      <c r="U64" s="1" t="str">
        <f t="shared" si="10"/>
        <v>´2240500000000000000000</v>
      </c>
    </row>
    <row r="65" spans="1:21" x14ac:dyDescent="0.2">
      <c r="A65" s="49" t="s">
        <v>109</v>
      </c>
      <c r="B65" s="49" t="s">
        <v>67</v>
      </c>
      <c r="C65" s="50" t="s">
        <v>68</v>
      </c>
      <c r="D65" s="50" t="s">
        <v>69</v>
      </c>
      <c r="E65" s="51">
        <v>40981382000</v>
      </c>
      <c r="F65" s="51">
        <v>0</v>
      </c>
      <c r="G65" s="51">
        <v>0</v>
      </c>
      <c r="H65" s="51">
        <v>40981382000</v>
      </c>
      <c r="I65" s="51">
        <v>0</v>
      </c>
      <c r="J65" s="51">
        <v>0</v>
      </c>
      <c r="K65" s="51">
        <v>0</v>
      </c>
      <c r="L65" s="51"/>
      <c r="M65" s="51">
        <v>40981382000</v>
      </c>
      <c r="N65" s="51">
        <v>0</v>
      </c>
      <c r="O65" s="52">
        <v>0</v>
      </c>
      <c r="P65" s="1" t="s">
        <v>111</v>
      </c>
      <c r="Q65" s="53">
        <f t="shared" si="14"/>
        <v>0</v>
      </c>
      <c r="R65" s="1">
        <v>7</v>
      </c>
      <c r="S65" s="1" t="str">
        <f t="shared" si="15"/>
        <v>2</v>
      </c>
      <c r="T65" s="1" t="str">
        <f t="shared" si="16"/>
        <v>FD</v>
      </c>
      <c r="U65" s="1" t="str">
        <f t="shared" si="10"/>
        <v>´2240501000000000000000</v>
      </c>
    </row>
    <row r="66" spans="1:21" x14ac:dyDescent="0.2">
      <c r="A66" s="49" t="s">
        <v>109</v>
      </c>
      <c r="B66" s="49" t="s">
        <v>70</v>
      </c>
      <c r="C66" s="50" t="s">
        <v>71</v>
      </c>
      <c r="D66" s="50" t="s">
        <v>72</v>
      </c>
      <c r="E66" s="51">
        <v>85000000</v>
      </c>
      <c r="F66" s="51">
        <v>0</v>
      </c>
      <c r="G66" s="51">
        <v>0</v>
      </c>
      <c r="H66" s="51">
        <v>85000000</v>
      </c>
      <c r="I66" s="51">
        <v>37611418.170000002</v>
      </c>
      <c r="J66" s="51">
        <v>122384394.01000001</v>
      </c>
      <c r="K66" s="51">
        <v>143.97999999999999</v>
      </c>
      <c r="L66" s="51"/>
      <c r="M66" s="51">
        <v>-37384394.009999998</v>
      </c>
      <c r="N66" s="51">
        <v>0</v>
      </c>
      <c r="O66" s="52">
        <v>122384394.01000001</v>
      </c>
      <c r="P66" s="1" t="s">
        <v>111</v>
      </c>
      <c r="Q66" s="53">
        <f t="shared" si="14"/>
        <v>-7.4505805969238281E-9</v>
      </c>
      <c r="R66" s="1">
        <v>2</v>
      </c>
      <c r="S66" s="1" t="str">
        <f t="shared" si="15"/>
        <v>2</v>
      </c>
      <c r="T66" s="1" t="str">
        <f t="shared" si="16"/>
        <v>FD</v>
      </c>
      <c r="U66" s="1" t="str">
        <f t="shared" si="10"/>
        <v>´2400000000000000000000</v>
      </c>
    </row>
    <row r="67" spans="1:21" x14ac:dyDescent="0.2">
      <c r="A67" s="49" t="s">
        <v>109</v>
      </c>
      <c r="B67" s="49" t="s">
        <v>88</v>
      </c>
      <c r="C67" s="50" t="s">
        <v>89</v>
      </c>
      <c r="D67" s="50" t="s">
        <v>90</v>
      </c>
      <c r="E67" s="51">
        <v>0</v>
      </c>
      <c r="F67" s="51">
        <v>0</v>
      </c>
      <c r="G67" s="51">
        <v>0</v>
      </c>
      <c r="H67" s="51">
        <v>0</v>
      </c>
      <c r="I67" s="51">
        <v>32770826</v>
      </c>
      <c r="J67" s="51">
        <v>103649147</v>
      </c>
      <c r="K67" s="51">
        <v>0</v>
      </c>
      <c r="L67" s="51"/>
      <c r="M67" s="51">
        <v>-103649147</v>
      </c>
      <c r="N67" s="51">
        <v>0</v>
      </c>
      <c r="O67" s="52">
        <v>103649147</v>
      </c>
      <c r="P67" s="1" t="s">
        <v>111</v>
      </c>
      <c r="Q67" s="53">
        <f t="shared" si="14"/>
        <v>0</v>
      </c>
      <c r="R67" s="1">
        <v>3</v>
      </c>
      <c r="S67" s="1" t="str">
        <f t="shared" si="15"/>
        <v>2</v>
      </c>
      <c r="T67" s="1" t="str">
        <f t="shared" si="16"/>
        <v>FD</v>
      </c>
      <c r="U67" s="1" t="str">
        <f t="shared" si="10"/>
        <v>´2410000000000000000000</v>
      </c>
    </row>
    <row r="68" spans="1:21" x14ac:dyDescent="0.2">
      <c r="A68" s="49" t="s">
        <v>109</v>
      </c>
      <c r="B68" s="49" t="s">
        <v>91</v>
      </c>
      <c r="C68" s="50" t="s">
        <v>92</v>
      </c>
      <c r="D68" s="50" t="s">
        <v>93</v>
      </c>
      <c r="E68" s="51">
        <v>0</v>
      </c>
      <c r="F68" s="51">
        <v>0</v>
      </c>
      <c r="G68" s="51">
        <v>0</v>
      </c>
      <c r="H68" s="51">
        <v>0</v>
      </c>
      <c r="I68" s="51">
        <v>32770826</v>
      </c>
      <c r="J68" s="51">
        <v>103649147</v>
      </c>
      <c r="K68" s="51">
        <v>0</v>
      </c>
      <c r="L68" s="51"/>
      <c r="M68" s="51">
        <v>-103649147</v>
      </c>
      <c r="N68" s="51">
        <v>0</v>
      </c>
      <c r="O68" s="52">
        <v>103649147</v>
      </c>
      <c r="P68" s="1" t="s">
        <v>111</v>
      </c>
      <c r="Q68" s="53">
        <f t="shared" si="14"/>
        <v>0</v>
      </c>
      <c r="R68" s="1">
        <v>5</v>
      </c>
      <c r="S68" s="1" t="str">
        <f t="shared" si="15"/>
        <v>2</v>
      </c>
      <c r="T68" s="1" t="str">
        <f t="shared" si="16"/>
        <v>FD</v>
      </c>
      <c r="U68" s="1" t="str">
        <f t="shared" si="10"/>
        <v>´2410300000000000000000</v>
      </c>
    </row>
    <row r="69" spans="1:21" ht="25.5" x14ac:dyDescent="0.2">
      <c r="A69" s="49" t="s">
        <v>109</v>
      </c>
      <c r="B69" s="49" t="s">
        <v>73</v>
      </c>
      <c r="C69" s="50" t="s">
        <v>74</v>
      </c>
      <c r="D69" s="50" t="s">
        <v>75</v>
      </c>
      <c r="E69" s="51">
        <v>85000000</v>
      </c>
      <c r="F69" s="51">
        <v>0</v>
      </c>
      <c r="G69" s="51">
        <v>0</v>
      </c>
      <c r="H69" s="51">
        <v>85000000</v>
      </c>
      <c r="I69" s="51">
        <v>4840592.17</v>
      </c>
      <c r="J69" s="51">
        <v>18735247.010000002</v>
      </c>
      <c r="K69" s="51">
        <v>22.04</v>
      </c>
      <c r="L69" s="51"/>
      <c r="M69" s="51">
        <v>66264752.990000002</v>
      </c>
      <c r="N69" s="51">
        <v>0</v>
      </c>
      <c r="O69" s="52">
        <v>18735247.010000002</v>
      </c>
      <c r="P69" s="1" t="s">
        <v>111</v>
      </c>
      <c r="Q69" s="53">
        <f t="shared" si="14"/>
        <v>-7.4505805969238281E-9</v>
      </c>
      <c r="R69" s="1">
        <v>3</v>
      </c>
      <c r="S69" s="1" t="str">
        <f t="shared" si="15"/>
        <v>2</v>
      </c>
      <c r="T69" s="1" t="str">
        <f t="shared" si="16"/>
        <v>FD</v>
      </c>
      <c r="U69" s="1" t="str">
        <f t="shared" si="10"/>
        <v>´2430000000000000000000</v>
      </c>
    </row>
    <row r="70" spans="1:21" ht="26.25" thickBot="1" x14ac:dyDescent="0.25">
      <c r="A70" s="49" t="s">
        <v>109</v>
      </c>
      <c r="B70" s="49" t="s">
        <v>76</v>
      </c>
      <c r="C70" s="54" t="s">
        <v>77</v>
      </c>
      <c r="D70" s="54" t="s">
        <v>78</v>
      </c>
      <c r="E70" s="55">
        <v>85000000</v>
      </c>
      <c r="F70" s="55">
        <v>0</v>
      </c>
      <c r="G70" s="55">
        <v>0</v>
      </c>
      <c r="H70" s="55">
        <v>85000000</v>
      </c>
      <c r="I70" s="55">
        <v>4840592.17</v>
      </c>
      <c r="J70" s="55">
        <v>18735247.010000002</v>
      </c>
      <c r="K70" s="55">
        <v>22.04</v>
      </c>
      <c r="L70" s="55"/>
      <c r="M70" s="55">
        <v>66264752.990000002</v>
      </c>
      <c r="N70" s="55">
        <v>0</v>
      </c>
      <c r="O70" s="56">
        <v>18735247.010000002</v>
      </c>
      <c r="P70" s="1" t="s">
        <v>111</v>
      </c>
      <c r="Q70" s="53">
        <f t="shared" si="14"/>
        <v>-7.4505805969238281E-9</v>
      </c>
      <c r="R70" s="1">
        <v>5</v>
      </c>
      <c r="S70" s="1" t="str">
        <f t="shared" si="15"/>
        <v>2</v>
      </c>
      <c r="T70" s="1" t="str">
        <f t="shared" si="16"/>
        <v>FD</v>
      </c>
      <c r="U70" s="1" t="str">
        <f t="shared" si="10"/>
        <v>´2430200000000000000000</v>
      </c>
    </row>
    <row r="71" spans="1:21" x14ac:dyDescent="0.2">
      <c r="A71" s="49" t="s">
        <v>114</v>
      </c>
      <c r="B71" s="49" t="s">
        <v>36</v>
      </c>
      <c r="C71" s="50" t="s">
        <v>37</v>
      </c>
      <c r="D71" s="50" t="s">
        <v>38</v>
      </c>
      <c r="E71" s="51">
        <v>20851818000</v>
      </c>
      <c r="F71" s="51">
        <v>0</v>
      </c>
      <c r="G71" s="51">
        <v>0</v>
      </c>
      <c r="H71" s="51">
        <v>20851818000</v>
      </c>
      <c r="I71" s="51">
        <v>6171276.0499999998</v>
      </c>
      <c r="J71" s="51">
        <v>29898724.719999999</v>
      </c>
      <c r="K71" s="51">
        <v>0.14000000000000001</v>
      </c>
      <c r="L71" s="51"/>
      <c r="M71" s="51">
        <v>20821919275.279999</v>
      </c>
      <c r="N71" s="51">
        <v>0</v>
      </c>
      <c r="O71" s="52">
        <v>29898724.719999999</v>
      </c>
      <c r="P71" s="1" t="s">
        <v>116</v>
      </c>
      <c r="Q71" s="53">
        <f>(H71-J71-M71)+(E71+G71-H71)</f>
        <v>0</v>
      </c>
      <c r="R71" s="1">
        <v>1</v>
      </c>
      <c r="S71" s="1" t="str">
        <f>MID(P71,2,1)</f>
        <v>2</v>
      </c>
      <c r="T71" s="1" t="str">
        <f>MID(P71,3,2)</f>
        <v>FD</v>
      </c>
      <c r="U71" s="1" t="str">
        <f t="shared" si="10"/>
        <v>´2000000000000000000000</v>
      </c>
    </row>
    <row r="72" spans="1:21" x14ac:dyDescent="0.2">
      <c r="A72" s="49" t="s">
        <v>114</v>
      </c>
      <c r="B72" s="49" t="s">
        <v>40</v>
      </c>
      <c r="C72" s="50" t="s">
        <v>41</v>
      </c>
      <c r="D72" s="50" t="s">
        <v>42</v>
      </c>
      <c r="E72" s="51">
        <v>90000000</v>
      </c>
      <c r="F72" s="51">
        <v>0</v>
      </c>
      <c r="G72" s="51">
        <v>0</v>
      </c>
      <c r="H72" s="51">
        <v>90000000</v>
      </c>
      <c r="I72" s="51">
        <v>5765415</v>
      </c>
      <c r="J72" s="51">
        <v>20935461</v>
      </c>
      <c r="K72" s="51">
        <v>23.26</v>
      </c>
      <c r="L72" s="51"/>
      <c r="M72" s="51">
        <v>69064539</v>
      </c>
      <c r="N72" s="51">
        <v>0</v>
      </c>
      <c r="O72" s="52">
        <v>20935461</v>
      </c>
      <c r="P72" s="1" t="s">
        <v>116</v>
      </c>
      <c r="Q72" s="53">
        <f t="shared" ref="Q72:Q83" si="17">(H72-J72-M72)+(E72+G72-H72)</f>
        <v>0</v>
      </c>
      <c r="R72" s="1">
        <v>2</v>
      </c>
      <c r="S72" s="1" t="str">
        <f t="shared" ref="S72:S83" si="18">MID(P72,2,1)</f>
        <v>2</v>
      </c>
      <c r="T72" s="1" t="str">
        <f t="shared" ref="T72:T83" si="19">MID(P72,3,2)</f>
        <v>FD</v>
      </c>
      <c r="U72" s="1" t="str">
        <f t="shared" si="10"/>
        <v>´2100000000000000000000</v>
      </c>
    </row>
    <row r="73" spans="1:21" x14ac:dyDescent="0.2">
      <c r="A73" s="49" t="s">
        <v>114</v>
      </c>
      <c r="B73" s="49" t="s">
        <v>43</v>
      </c>
      <c r="C73" s="50" t="s">
        <v>44</v>
      </c>
      <c r="D73" s="50" t="s">
        <v>45</v>
      </c>
      <c r="E73" s="51">
        <v>90000000</v>
      </c>
      <c r="F73" s="51">
        <v>0</v>
      </c>
      <c r="G73" s="51">
        <v>0</v>
      </c>
      <c r="H73" s="51">
        <v>90000000</v>
      </c>
      <c r="I73" s="51">
        <v>5765415</v>
      </c>
      <c r="J73" s="51">
        <v>20935461</v>
      </c>
      <c r="K73" s="51">
        <v>23.26</v>
      </c>
      <c r="L73" s="51"/>
      <c r="M73" s="51">
        <v>69064539</v>
      </c>
      <c r="N73" s="51">
        <v>0</v>
      </c>
      <c r="O73" s="52">
        <v>20935461</v>
      </c>
      <c r="P73" s="1" t="s">
        <v>116</v>
      </c>
      <c r="Q73" s="53">
        <f t="shared" si="17"/>
        <v>0</v>
      </c>
      <c r="R73" s="1">
        <v>3</v>
      </c>
      <c r="S73" s="1" t="str">
        <f t="shared" si="18"/>
        <v>2</v>
      </c>
      <c r="T73" s="1" t="str">
        <f t="shared" si="19"/>
        <v>FD</v>
      </c>
      <c r="U73" s="1" t="str">
        <f t="shared" si="10"/>
        <v>´2120000000000000000000</v>
      </c>
    </row>
    <row r="74" spans="1:21" x14ac:dyDescent="0.2">
      <c r="A74" s="49" t="s">
        <v>114</v>
      </c>
      <c r="B74" s="49" t="s">
        <v>46</v>
      </c>
      <c r="C74" s="50" t="s">
        <v>47</v>
      </c>
      <c r="D74" s="50" t="s">
        <v>48</v>
      </c>
      <c r="E74" s="51">
        <v>87800000</v>
      </c>
      <c r="F74" s="51">
        <v>0</v>
      </c>
      <c r="G74" s="51">
        <v>0</v>
      </c>
      <c r="H74" s="51">
        <v>87800000</v>
      </c>
      <c r="I74" s="51">
        <v>5757245</v>
      </c>
      <c r="J74" s="51">
        <v>20755245</v>
      </c>
      <c r="K74" s="51">
        <v>23.63</v>
      </c>
      <c r="L74" s="51"/>
      <c r="M74" s="51">
        <v>67044755</v>
      </c>
      <c r="N74" s="51">
        <v>0</v>
      </c>
      <c r="O74" s="52">
        <v>20755245</v>
      </c>
      <c r="P74" s="1" t="s">
        <v>116</v>
      </c>
      <c r="Q74" s="53">
        <f t="shared" si="17"/>
        <v>0</v>
      </c>
      <c r="R74" s="1">
        <v>5</v>
      </c>
      <c r="S74" s="1" t="str">
        <f t="shared" si="18"/>
        <v>2</v>
      </c>
      <c r="T74" s="1" t="str">
        <f t="shared" si="19"/>
        <v>FD</v>
      </c>
      <c r="U74" s="1" t="str">
        <f t="shared" si="10"/>
        <v>´2120300000000000000000</v>
      </c>
    </row>
    <row r="75" spans="1:21" x14ac:dyDescent="0.2">
      <c r="A75" s="49" t="s">
        <v>114</v>
      </c>
      <c r="B75" s="49" t="s">
        <v>55</v>
      </c>
      <c r="C75" s="50" t="s">
        <v>56</v>
      </c>
      <c r="D75" s="50" t="s">
        <v>57</v>
      </c>
      <c r="E75" s="51">
        <v>2200000</v>
      </c>
      <c r="F75" s="51">
        <v>0</v>
      </c>
      <c r="G75" s="51">
        <v>0</v>
      </c>
      <c r="H75" s="51">
        <v>2200000</v>
      </c>
      <c r="I75" s="51">
        <v>8170</v>
      </c>
      <c r="J75" s="51">
        <v>180216</v>
      </c>
      <c r="K75" s="51">
        <v>8.19</v>
      </c>
      <c r="L75" s="51"/>
      <c r="M75" s="51">
        <v>2019784</v>
      </c>
      <c r="N75" s="51">
        <v>0</v>
      </c>
      <c r="O75" s="52">
        <v>180216</v>
      </c>
      <c r="P75" s="1" t="s">
        <v>116</v>
      </c>
      <c r="Q75" s="53">
        <f t="shared" si="17"/>
        <v>0</v>
      </c>
      <c r="R75" s="1">
        <v>5</v>
      </c>
      <c r="S75" s="1" t="str">
        <f t="shared" si="18"/>
        <v>2</v>
      </c>
      <c r="T75" s="1" t="str">
        <f t="shared" si="19"/>
        <v>FD</v>
      </c>
      <c r="U75" s="1" t="str">
        <f t="shared" si="10"/>
        <v>´2129900000000000000000</v>
      </c>
    </row>
    <row r="76" spans="1:21" x14ac:dyDescent="0.2">
      <c r="A76" s="49" t="s">
        <v>114</v>
      </c>
      <c r="B76" s="49" t="s">
        <v>58</v>
      </c>
      <c r="C76" s="50" t="s">
        <v>59</v>
      </c>
      <c r="D76" s="50" t="s">
        <v>60</v>
      </c>
      <c r="E76" s="51">
        <v>20753818000</v>
      </c>
      <c r="F76" s="51">
        <v>0</v>
      </c>
      <c r="G76" s="51">
        <v>0</v>
      </c>
      <c r="H76" s="51">
        <v>20753818000</v>
      </c>
      <c r="I76" s="51">
        <v>0</v>
      </c>
      <c r="J76" s="51">
        <v>0</v>
      </c>
      <c r="K76" s="51">
        <v>0</v>
      </c>
      <c r="L76" s="51"/>
      <c r="M76" s="51">
        <v>20753818000</v>
      </c>
      <c r="N76" s="51">
        <v>0</v>
      </c>
      <c r="O76" s="52">
        <v>0</v>
      </c>
      <c r="P76" s="1" t="s">
        <v>116</v>
      </c>
      <c r="Q76" s="53">
        <f t="shared" si="17"/>
        <v>0</v>
      </c>
      <c r="R76" s="1">
        <v>2</v>
      </c>
      <c r="S76" s="1" t="str">
        <f t="shared" si="18"/>
        <v>2</v>
      </c>
      <c r="T76" s="1" t="str">
        <f t="shared" si="19"/>
        <v>FD</v>
      </c>
      <c r="U76" s="1" t="str">
        <f t="shared" si="10"/>
        <v>´2200000000000000000000</v>
      </c>
    </row>
    <row r="77" spans="1:21" x14ac:dyDescent="0.2">
      <c r="A77" s="49" t="s">
        <v>114</v>
      </c>
      <c r="B77" s="49" t="s">
        <v>61</v>
      </c>
      <c r="C77" s="50" t="s">
        <v>62</v>
      </c>
      <c r="D77" s="50" t="s">
        <v>63</v>
      </c>
      <c r="E77" s="51">
        <v>20753818000</v>
      </c>
      <c r="F77" s="51">
        <v>0</v>
      </c>
      <c r="G77" s="51">
        <v>0</v>
      </c>
      <c r="H77" s="51">
        <v>20753818000</v>
      </c>
      <c r="I77" s="51">
        <v>0</v>
      </c>
      <c r="J77" s="51">
        <v>0</v>
      </c>
      <c r="K77" s="51">
        <v>0</v>
      </c>
      <c r="L77" s="51"/>
      <c r="M77" s="51">
        <v>20753818000</v>
      </c>
      <c r="N77" s="51">
        <v>0</v>
      </c>
      <c r="O77" s="52">
        <v>0</v>
      </c>
      <c r="P77" s="1" t="s">
        <v>116</v>
      </c>
      <c r="Q77" s="53">
        <f t="shared" si="17"/>
        <v>0</v>
      </c>
      <c r="R77" s="1">
        <v>3</v>
      </c>
      <c r="S77" s="1" t="str">
        <f t="shared" si="18"/>
        <v>2</v>
      </c>
      <c r="T77" s="1" t="str">
        <f t="shared" si="19"/>
        <v>FD</v>
      </c>
      <c r="U77" s="1" t="str">
        <f t="shared" si="10"/>
        <v>´2240000000000000000000</v>
      </c>
    </row>
    <row r="78" spans="1:21" ht="25.5" x14ac:dyDescent="0.2">
      <c r="A78" s="49" t="s">
        <v>114</v>
      </c>
      <c r="B78" s="49" t="s">
        <v>64</v>
      </c>
      <c r="C78" s="50" t="s">
        <v>65</v>
      </c>
      <c r="D78" s="50" t="s">
        <v>66</v>
      </c>
      <c r="E78" s="51">
        <v>20753818000</v>
      </c>
      <c r="F78" s="51">
        <v>0</v>
      </c>
      <c r="G78" s="51">
        <v>0</v>
      </c>
      <c r="H78" s="51">
        <v>20753818000</v>
      </c>
      <c r="I78" s="51">
        <v>0</v>
      </c>
      <c r="J78" s="51">
        <v>0</v>
      </c>
      <c r="K78" s="51">
        <v>0</v>
      </c>
      <c r="L78" s="51"/>
      <c r="M78" s="51">
        <v>20753818000</v>
      </c>
      <c r="N78" s="51">
        <v>0</v>
      </c>
      <c r="O78" s="52">
        <v>0</v>
      </c>
      <c r="P78" s="1" t="s">
        <v>116</v>
      </c>
      <c r="Q78" s="53">
        <f t="shared" si="17"/>
        <v>0</v>
      </c>
      <c r="R78" s="1">
        <v>5</v>
      </c>
      <c r="S78" s="1" t="str">
        <f t="shared" si="18"/>
        <v>2</v>
      </c>
      <c r="T78" s="1" t="str">
        <f t="shared" si="19"/>
        <v>FD</v>
      </c>
      <c r="U78" s="1" t="str">
        <f t="shared" si="10"/>
        <v>´2240500000000000000000</v>
      </c>
    </row>
    <row r="79" spans="1:21" x14ac:dyDescent="0.2">
      <c r="A79" s="49" t="s">
        <v>114</v>
      </c>
      <c r="B79" s="49" t="s">
        <v>67</v>
      </c>
      <c r="C79" s="50" t="s">
        <v>68</v>
      </c>
      <c r="D79" s="50" t="s">
        <v>69</v>
      </c>
      <c r="E79" s="51">
        <v>20753818000</v>
      </c>
      <c r="F79" s="51">
        <v>0</v>
      </c>
      <c r="G79" s="51">
        <v>0</v>
      </c>
      <c r="H79" s="51">
        <v>20753818000</v>
      </c>
      <c r="I79" s="51">
        <v>0</v>
      </c>
      <c r="J79" s="51">
        <v>0</v>
      </c>
      <c r="K79" s="51">
        <v>0</v>
      </c>
      <c r="L79" s="51"/>
      <c r="M79" s="51">
        <v>20753818000</v>
      </c>
      <c r="N79" s="51">
        <v>0</v>
      </c>
      <c r="O79" s="52">
        <v>0</v>
      </c>
      <c r="P79" s="1" t="s">
        <v>116</v>
      </c>
      <c r="Q79" s="53">
        <f t="shared" si="17"/>
        <v>0</v>
      </c>
      <c r="R79" s="1">
        <v>7</v>
      </c>
      <c r="S79" s="1" t="str">
        <f t="shared" si="18"/>
        <v>2</v>
      </c>
      <c r="T79" s="1" t="str">
        <f t="shared" si="19"/>
        <v>FD</v>
      </c>
      <c r="U79" s="1" t="str">
        <f t="shared" si="10"/>
        <v>´2240501000000000000000</v>
      </c>
    </row>
    <row r="80" spans="1:21" x14ac:dyDescent="0.2">
      <c r="A80" s="49" t="s">
        <v>114</v>
      </c>
      <c r="B80" s="49" t="s">
        <v>70</v>
      </c>
      <c r="C80" s="50" t="s">
        <v>71</v>
      </c>
      <c r="D80" s="50" t="s">
        <v>72</v>
      </c>
      <c r="E80" s="51">
        <v>8000000</v>
      </c>
      <c r="F80" s="51">
        <v>0</v>
      </c>
      <c r="G80" s="51">
        <v>0</v>
      </c>
      <c r="H80" s="51">
        <v>8000000</v>
      </c>
      <c r="I80" s="51">
        <v>405861.05</v>
      </c>
      <c r="J80" s="51">
        <v>8963263.7200000007</v>
      </c>
      <c r="K80" s="51">
        <v>112.04</v>
      </c>
      <c r="L80" s="51"/>
      <c r="M80" s="51">
        <v>-963263.72</v>
      </c>
      <c r="N80" s="51">
        <v>0</v>
      </c>
      <c r="O80" s="52">
        <v>8963263.7200000007</v>
      </c>
      <c r="P80" s="1" t="s">
        <v>116</v>
      </c>
      <c r="Q80" s="53">
        <f t="shared" si="17"/>
        <v>-6.9849193096160889E-10</v>
      </c>
      <c r="R80" s="1">
        <v>2</v>
      </c>
      <c r="S80" s="1" t="str">
        <f t="shared" si="18"/>
        <v>2</v>
      </c>
      <c r="T80" s="1" t="str">
        <f t="shared" si="19"/>
        <v>FD</v>
      </c>
      <c r="U80" s="1" t="str">
        <f t="shared" si="10"/>
        <v>´2400000000000000000000</v>
      </c>
    </row>
    <row r="81" spans="1:21" ht="25.5" x14ac:dyDescent="0.2">
      <c r="A81" s="49" t="s">
        <v>114</v>
      </c>
      <c r="B81" s="49" t="s">
        <v>73</v>
      </c>
      <c r="C81" s="50" t="s">
        <v>74</v>
      </c>
      <c r="D81" s="50" t="s">
        <v>75</v>
      </c>
      <c r="E81" s="51">
        <v>8000000</v>
      </c>
      <c r="F81" s="51">
        <v>0</v>
      </c>
      <c r="G81" s="51">
        <v>0</v>
      </c>
      <c r="H81" s="51">
        <v>8000000</v>
      </c>
      <c r="I81" s="51">
        <v>405861.05</v>
      </c>
      <c r="J81" s="51">
        <v>625691.72</v>
      </c>
      <c r="K81" s="51">
        <v>7.82</v>
      </c>
      <c r="L81" s="51"/>
      <c r="M81" s="51">
        <v>7374308.2800000003</v>
      </c>
      <c r="N81" s="51">
        <v>0</v>
      </c>
      <c r="O81" s="52">
        <v>625691.72</v>
      </c>
      <c r="P81" s="1" t="s">
        <v>116</v>
      </c>
      <c r="Q81" s="53">
        <f t="shared" si="17"/>
        <v>0</v>
      </c>
      <c r="R81" s="1">
        <v>3</v>
      </c>
      <c r="S81" s="1" t="str">
        <f t="shared" si="18"/>
        <v>2</v>
      </c>
      <c r="T81" s="1" t="str">
        <f t="shared" si="19"/>
        <v>FD</v>
      </c>
      <c r="U81" s="1" t="str">
        <f t="shared" si="10"/>
        <v>´2430000000000000000000</v>
      </c>
    </row>
    <row r="82" spans="1:21" ht="25.5" x14ac:dyDescent="0.2">
      <c r="A82" s="49" t="s">
        <v>114</v>
      </c>
      <c r="B82" s="49" t="s">
        <v>76</v>
      </c>
      <c r="C82" s="50" t="s">
        <v>77</v>
      </c>
      <c r="D82" s="50" t="s">
        <v>117</v>
      </c>
      <c r="E82" s="51">
        <v>8000000</v>
      </c>
      <c r="F82" s="51">
        <v>0</v>
      </c>
      <c r="G82" s="51">
        <v>0</v>
      </c>
      <c r="H82" s="51">
        <v>8000000</v>
      </c>
      <c r="I82" s="51">
        <v>405861.05</v>
      </c>
      <c r="J82" s="51">
        <v>625691.72</v>
      </c>
      <c r="K82" s="51">
        <v>7.82</v>
      </c>
      <c r="L82" s="51"/>
      <c r="M82" s="51">
        <v>7374308.2800000003</v>
      </c>
      <c r="N82" s="51">
        <v>0</v>
      </c>
      <c r="O82" s="52">
        <v>625691.72</v>
      </c>
      <c r="P82" s="1" t="s">
        <v>116</v>
      </c>
      <c r="Q82" s="53">
        <f t="shared" si="17"/>
        <v>0</v>
      </c>
      <c r="R82" s="1">
        <v>5</v>
      </c>
      <c r="S82" s="1" t="str">
        <f t="shared" si="18"/>
        <v>2</v>
      </c>
      <c r="T82" s="1" t="str">
        <f t="shared" si="19"/>
        <v>FD</v>
      </c>
      <c r="U82" s="1" t="str">
        <f t="shared" si="10"/>
        <v>´2430200000000000000000</v>
      </c>
    </row>
    <row r="83" spans="1:21" ht="13.5" thickBot="1" x14ac:dyDescent="0.25">
      <c r="A83" s="49" t="s">
        <v>114</v>
      </c>
      <c r="B83" s="49" t="s">
        <v>79</v>
      </c>
      <c r="C83" s="54" t="s">
        <v>80</v>
      </c>
      <c r="D83" s="54" t="s">
        <v>118</v>
      </c>
      <c r="E83" s="55">
        <v>0</v>
      </c>
      <c r="F83" s="55">
        <v>0</v>
      </c>
      <c r="G83" s="55">
        <v>0</v>
      </c>
      <c r="H83" s="55">
        <v>0</v>
      </c>
      <c r="I83" s="55">
        <v>0</v>
      </c>
      <c r="J83" s="55">
        <v>8337572</v>
      </c>
      <c r="K83" s="55">
        <v>0</v>
      </c>
      <c r="L83" s="55"/>
      <c r="M83" s="55">
        <v>-8337572</v>
      </c>
      <c r="N83" s="55">
        <v>0</v>
      </c>
      <c r="O83" s="56">
        <v>8337572</v>
      </c>
      <c r="P83" s="1" t="s">
        <v>116</v>
      </c>
      <c r="Q83" s="53">
        <f t="shared" si="17"/>
        <v>0</v>
      </c>
      <c r="R83" s="1">
        <v>3</v>
      </c>
      <c r="S83" s="1" t="str">
        <f t="shared" si="18"/>
        <v>2</v>
      </c>
      <c r="T83" s="1" t="str">
        <f t="shared" si="19"/>
        <v>FD</v>
      </c>
      <c r="U83" s="1" t="str">
        <f t="shared" si="10"/>
        <v>´2490000000000000000000</v>
      </c>
    </row>
    <row r="84" spans="1:21" x14ac:dyDescent="0.2">
      <c r="A84" s="49" t="s">
        <v>121</v>
      </c>
      <c r="B84" s="49" t="s">
        <v>36</v>
      </c>
      <c r="C84" s="50" t="s">
        <v>37</v>
      </c>
      <c r="D84" s="50" t="s">
        <v>38</v>
      </c>
      <c r="E84" s="51">
        <v>50847136000</v>
      </c>
      <c r="F84" s="51">
        <v>0</v>
      </c>
      <c r="G84" s="51">
        <v>0</v>
      </c>
      <c r="H84" s="51">
        <v>50847136000</v>
      </c>
      <c r="I84" s="51">
        <v>8621919.6400000006</v>
      </c>
      <c r="J84" s="51">
        <v>70842388.079999998</v>
      </c>
      <c r="K84" s="51">
        <v>0.13</v>
      </c>
      <c r="L84" s="51"/>
      <c r="M84" s="51">
        <v>50776293611.919998</v>
      </c>
      <c r="N84" s="51">
        <v>0</v>
      </c>
      <c r="O84" s="52">
        <v>70842388.079999998</v>
      </c>
      <c r="P84" s="1" t="s">
        <v>123</v>
      </c>
      <c r="Q84" s="53">
        <f>(H84-J84-M84)+(E84+G84-H84)</f>
        <v>0</v>
      </c>
      <c r="R84" s="1">
        <v>1</v>
      </c>
      <c r="S84" s="1" t="str">
        <f>MID(P84,2,1)</f>
        <v>2</v>
      </c>
      <c r="T84" s="1" t="str">
        <f>MID(P84,3,2)</f>
        <v>FD</v>
      </c>
      <c r="U84" s="1" t="str">
        <f t="shared" si="10"/>
        <v>´2000000000000000000000</v>
      </c>
    </row>
    <row r="85" spans="1:21" x14ac:dyDescent="0.2">
      <c r="A85" s="49" t="s">
        <v>121</v>
      </c>
      <c r="B85" s="49" t="s">
        <v>40</v>
      </c>
      <c r="C85" s="50" t="s">
        <v>41</v>
      </c>
      <c r="D85" s="50" t="s">
        <v>42</v>
      </c>
      <c r="E85" s="51">
        <v>82000000</v>
      </c>
      <c r="F85" s="51">
        <v>0</v>
      </c>
      <c r="G85" s="51">
        <v>0</v>
      </c>
      <c r="H85" s="51">
        <v>82000000</v>
      </c>
      <c r="I85" s="51">
        <v>7635684</v>
      </c>
      <c r="J85" s="51">
        <v>18437788</v>
      </c>
      <c r="K85" s="51">
        <v>22.48</v>
      </c>
      <c r="L85" s="51"/>
      <c r="M85" s="51">
        <v>63562212</v>
      </c>
      <c r="N85" s="51">
        <v>0</v>
      </c>
      <c r="O85" s="52">
        <v>18437788</v>
      </c>
      <c r="P85" s="1" t="s">
        <v>123</v>
      </c>
      <c r="Q85" s="53">
        <f t="shared" ref="Q85:Q98" si="20">(H85-J85-M85)+(E85+G85-H85)</f>
        <v>0</v>
      </c>
      <c r="R85" s="1">
        <v>2</v>
      </c>
      <c r="S85" s="1" t="str">
        <f t="shared" ref="S85:S98" si="21">MID(P85,2,1)</f>
        <v>2</v>
      </c>
      <c r="T85" s="1" t="str">
        <f t="shared" ref="T85:T98" si="22">MID(P85,3,2)</f>
        <v>FD</v>
      </c>
      <c r="U85" s="1" t="str">
        <f t="shared" si="10"/>
        <v>´2100000000000000000000</v>
      </c>
    </row>
    <row r="86" spans="1:21" x14ac:dyDescent="0.2">
      <c r="A86" s="49" t="s">
        <v>121</v>
      </c>
      <c r="B86" s="49" t="s">
        <v>43</v>
      </c>
      <c r="C86" s="50" t="s">
        <v>44</v>
      </c>
      <c r="D86" s="50" t="s">
        <v>45</v>
      </c>
      <c r="E86" s="51">
        <v>82000000</v>
      </c>
      <c r="F86" s="51">
        <v>0</v>
      </c>
      <c r="G86" s="51">
        <v>0</v>
      </c>
      <c r="H86" s="51">
        <v>82000000</v>
      </c>
      <c r="I86" s="51">
        <v>7635684</v>
      </c>
      <c r="J86" s="51">
        <v>18437788</v>
      </c>
      <c r="K86" s="51">
        <v>22.48</v>
      </c>
      <c r="L86" s="51"/>
      <c r="M86" s="51">
        <v>63562212</v>
      </c>
      <c r="N86" s="51">
        <v>0</v>
      </c>
      <c r="O86" s="52">
        <v>18437788</v>
      </c>
      <c r="P86" s="1" t="s">
        <v>123</v>
      </c>
      <c r="Q86" s="53">
        <f t="shared" si="20"/>
        <v>0</v>
      </c>
      <c r="R86" s="1">
        <v>3</v>
      </c>
      <c r="S86" s="1" t="str">
        <f t="shared" si="21"/>
        <v>2</v>
      </c>
      <c r="T86" s="1" t="str">
        <f t="shared" si="22"/>
        <v>FD</v>
      </c>
      <c r="U86" s="1" t="str">
        <f t="shared" si="10"/>
        <v>´2120000000000000000000</v>
      </c>
    </row>
    <row r="87" spans="1:21" x14ac:dyDescent="0.2">
      <c r="A87" s="49" t="s">
        <v>121</v>
      </c>
      <c r="B87" s="49" t="s">
        <v>46</v>
      </c>
      <c r="C87" s="50" t="s">
        <v>47</v>
      </c>
      <c r="D87" s="50" t="s">
        <v>48</v>
      </c>
      <c r="E87" s="51">
        <v>80000000</v>
      </c>
      <c r="F87" s="51">
        <v>0</v>
      </c>
      <c r="G87" s="51">
        <v>0</v>
      </c>
      <c r="H87" s="51">
        <v>80000000</v>
      </c>
      <c r="I87" s="51">
        <v>7544610</v>
      </c>
      <c r="J87" s="51">
        <v>18122936</v>
      </c>
      <c r="K87" s="51">
        <v>22.65</v>
      </c>
      <c r="L87" s="51"/>
      <c r="M87" s="51">
        <v>61877064</v>
      </c>
      <c r="N87" s="51">
        <v>0</v>
      </c>
      <c r="O87" s="52">
        <v>18122936</v>
      </c>
      <c r="P87" s="1" t="s">
        <v>123</v>
      </c>
      <c r="Q87" s="53">
        <f t="shared" si="20"/>
        <v>0</v>
      </c>
      <c r="R87" s="1">
        <v>5</v>
      </c>
      <c r="S87" s="1" t="str">
        <f t="shared" si="21"/>
        <v>2</v>
      </c>
      <c r="T87" s="1" t="str">
        <f t="shared" si="22"/>
        <v>FD</v>
      </c>
      <c r="U87" s="1" t="str">
        <f t="shared" si="10"/>
        <v>´2120300000000000000000</v>
      </c>
    </row>
    <row r="88" spans="1:21" x14ac:dyDescent="0.2">
      <c r="A88" s="49" t="s">
        <v>121</v>
      </c>
      <c r="B88" s="49" t="s">
        <v>55</v>
      </c>
      <c r="C88" s="50" t="s">
        <v>56</v>
      </c>
      <c r="D88" s="50" t="s">
        <v>57</v>
      </c>
      <c r="E88" s="51">
        <v>2000000</v>
      </c>
      <c r="F88" s="51">
        <v>0</v>
      </c>
      <c r="G88" s="51">
        <v>0</v>
      </c>
      <c r="H88" s="51">
        <v>2000000</v>
      </c>
      <c r="I88" s="51">
        <v>91074</v>
      </c>
      <c r="J88" s="51">
        <v>314852</v>
      </c>
      <c r="K88" s="51">
        <v>15.74</v>
      </c>
      <c r="L88" s="51"/>
      <c r="M88" s="51">
        <v>1685148</v>
      </c>
      <c r="N88" s="51">
        <v>0</v>
      </c>
      <c r="O88" s="52">
        <v>314852</v>
      </c>
      <c r="P88" s="1" t="s">
        <v>123</v>
      </c>
      <c r="Q88" s="53">
        <f t="shared" si="20"/>
        <v>0</v>
      </c>
      <c r="R88" s="1">
        <v>5</v>
      </c>
      <c r="S88" s="1" t="str">
        <f t="shared" si="21"/>
        <v>2</v>
      </c>
      <c r="T88" s="1" t="str">
        <f t="shared" si="22"/>
        <v>FD</v>
      </c>
      <c r="U88" s="1" t="str">
        <f t="shared" si="10"/>
        <v>´2129900000000000000000</v>
      </c>
    </row>
    <row r="89" spans="1:21" x14ac:dyDescent="0.2">
      <c r="A89" s="49" t="s">
        <v>121</v>
      </c>
      <c r="B89" s="49" t="s">
        <v>58</v>
      </c>
      <c r="C89" s="50" t="s">
        <v>59</v>
      </c>
      <c r="D89" s="50" t="s">
        <v>60</v>
      </c>
      <c r="E89" s="51">
        <v>50764136000</v>
      </c>
      <c r="F89" s="51">
        <v>0</v>
      </c>
      <c r="G89" s="51">
        <v>0</v>
      </c>
      <c r="H89" s="51">
        <v>50764136000</v>
      </c>
      <c r="I89" s="51">
        <v>0</v>
      </c>
      <c r="J89" s="51">
        <v>0</v>
      </c>
      <c r="K89" s="51">
        <v>0</v>
      </c>
      <c r="L89" s="51"/>
      <c r="M89" s="51">
        <v>50764136000</v>
      </c>
      <c r="N89" s="51">
        <v>0</v>
      </c>
      <c r="O89" s="52">
        <v>0</v>
      </c>
      <c r="P89" s="1" t="s">
        <v>123</v>
      </c>
      <c r="Q89" s="53">
        <f t="shared" si="20"/>
        <v>0</v>
      </c>
      <c r="R89" s="1">
        <v>2</v>
      </c>
      <c r="S89" s="1" t="str">
        <f t="shared" si="21"/>
        <v>2</v>
      </c>
      <c r="T89" s="1" t="str">
        <f t="shared" si="22"/>
        <v>FD</v>
      </c>
      <c r="U89" s="1" t="str">
        <f t="shared" si="10"/>
        <v>´2200000000000000000000</v>
      </c>
    </row>
    <row r="90" spans="1:21" x14ac:dyDescent="0.2">
      <c r="A90" s="49" t="s">
        <v>121</v>
      </c>
      <c r="B90" s="49" t="s">
        <v>61</v>
      </c>
      <c r="C90" s="50" t="s">
        <v>62</v>
      </c>
      <c r="D90" s="50" t="s">
        <v>63</v>
      </c>
      <c r="E90" s="51">
        <v>50764136000</v>
      </c>
      <c r="F90" s="51">
        <v>0</v>
      </c>
      <c r="G90" s="51">
        <v>0</v>
      </c>
      <c r="H90" s="51">
        <v>50764136000</v>
      </c>
      <c r="I90" s="51">
        <v>0</v>
      </c>
      <c r="J90" s="51">
        <v>0</v>
      </c>
      <c r="K90" s="51">
        <v>0</v>
      </c>
      <c r="L90" s="51"/>
      <c r="M90" s="51">
        <v>50764136000</v>
      </c>
      <c r="N90" s="51">
        <v>0</v>
      </c>
      <c r="O90" s="52">
        <v>0</v>
      </c>
      <c r="P90" s="1" t="s">
        <v>123</v>
      </c>
      <c r="Q90" s="53">
        <f t="shared" si="20"/>
        <v>0</v>
      </c>
      <c r="R90" s="1">
        <v>3</v>
      </c>
      <c r="S90" s="1" t="str">
        <f t="shared" si="21"/>
        <v>2</v>
      </c>
      <c r="T90" s="1" t="str">
        <f t="shared" si="22"/>
        <v>FD</v>
      </c>
      <c r="U90" s="1" t="str">
        <f t="shared" si="10"/>
        <v>´2240000000000000000000</v>
      </c>
    </row>
    <row r="91" spans="1:21" ht="25.5" x14ac:dyDescent="0.2">
      <c r="A91" s="49" t="s">
        <v>121</v>
      </c>
      <c r="B91" s="49" t="s">
        <v>64</v>
      </c>
      <c r="C91" s="50" t="s">
        <v>65</v>
      </c>
      <c r="D91" s="50" t="s">
        <v>66</v>
      </c>
      <c r="E91" s="51">
        <v>50764136000</v>
      </c>
      <c r="F91" s="51">
        <v>0</v>
      </c>
      <c r="G91" s="51">
        <v>0</v>
      </c>
      <c r="H91" s="51">
        <v>50764136000</v>
      </c>
      <c r="I91" s="51">
        <v>0</v>
      </c>
      <c r="J91" s="51">
        <v>0</v>
      </c>
      <c r="K91" s="51">
        <v>0</v>
      </c>
      <c r="L91" s="51"/>
      <c r="M91" s="51">
        <v>50764136000</v>
      </c>
      <c r="N91" s="51">
        <v>0</v>
      </c>
      <c r="O91" s="52">
        <v>0</v>
      </c>
      <c r="P91" s="1" t="s">
        <v>123</v>
      </c>
      <c r="Q91" s="53">
        <f t="shared" si="20"/>
        <v>0</v>
      </c>
      <c r="R91" s="1">
        <v>5</v>
      </c>
      <c r="S91" s="1" t="str">
        <f t="shared" si="21"/>
        <v>2</v>
      </c>
      <c r="T91" s="1" t="str">
        <f t="shared" si="22"/>
        <v>FD</v>
      </c>
      <c r="U91" s="1" t="str">
        <f t="shared" si="10"/>
        <v>´2240500000000000000000</v>
      </c>
    </row>
    <row r="92" spans="1:21" x14ac:dyDescent="0.2">
      <c r="A92" s="49" t="s">
        <v>121</v>
      </c>
      <c r="B92" s="49" t="s">
        <v>67</v>
      </c>
      <c r="C92" s="50" t="s">
        <v>68</v>
      </c>
      <c r="D92" s="50" t="s">
        <v>69</v>
      </c>
      <c r="E92" s="51">
        <v>50764136000</v>
      </c>
      <c r="F92" s="51">
        <v>0</v>
      </c>
      <c r="G92" s="51">
        <v>0</v>
      </c>
      <c r="H92" s="51">
        <v>50764136000</v>
      </c>
      <c r="I92" s="51">
        <v>0</v>
      </c>
      <c r="J92" s="51">
        <v>0</v>
      </c>
      <c r="K92" s="51">
        <v>0</v>
      </c>
      <c r="L92" s="51"/>
      <c r="M92" s="51">
        <v>50764136000</v>
      </c>
      <c r="N92" s="51">
        <v>0</v>
      </c>
      <c r="O92" s="52">
        <v>0</v>
      </c>
      <c r="P92" s="1" t="s">
        <v>123</v>
      </c>
      <c r="Q92" s="53">
        <f t="shared" si="20"/>
        <v>0</v>
      </c>
      <c r="R92" s="1">
        <v>7</v>
      </c>
      <c r="S92" s="1" t="str">
        <f t="shared" si="21"/>
        <v>2</v>
      </c>
      <c r="T92" s="1" t="str">
        <f t="shared" si="22"/>
        <v>FD</v>
      </c>
      <c r="U92" s="1" t="str">
        <f t="shared" si="10"/>
        <v>´2240501000000000000000</v>
      </c>
    </row>
    <row r="93" spans="1:21" x14ac:dyDescent="0.2">
      <c r="A93" s="49" t="s">
        <v>121</v>
      </c>
      <c r="B93" s="49" t="s">
        <v>70</v>
      </c>
      <c r="C93" s="50" t="s">
        <v>71</v>
      </c>
      <c r="D93" s="50" t="s">
        <v>72</v>
      </c>
      <c r="E93" s="51">
        <v>1000000</v>
      </c>
      <c r="F93" s="51">
        <v>0</v>
      </c>
      <c r="G93" s="51">
        <v>0</v>
      </c>
      <c r="H93" s="51">
        <v>1000000</v>
      </c>
      <c r="I93" s="51">
        <v>986235.64</v>
      </c>
      <c r="J93" s="51">
        <v>52404600.079999998</v>
      </c>
      <c r="K93" s="51">
        <v>5240.46</v>
      </c>
      <c r="L93" s="51"/>
      <c r="M93" s="51">
        <v>-51404600.079999998</v>
      </c>
      <c r="N93" s="51">
        <v>0</v>
      </c>
      <c r="O93" s="52">
        <v>52404600.079999998</v>
      </c>
      <c r="P93" s="1" t="s">
        <v>123</v>
      </c>
      <c r="Q93" s="53">
        <f t="shared" si="20"/>
        <v>0</v>
      </c>
      <c r="R93" s="1">
        <v>2</v>
      </c>
      <c r="S93" s="1" t="str">
        <f t="shared" si="21"/>
        <v>2</v>
      </c>
      <c r="T93" s="1" t="str">
        <f t="shared" si="22"/>
        <v>FD</v>
      </c>
      <c r="U93" s="1" t="str">
        <f t="shared" si="10"/>
        <v>´2400000000000000000000</v>
      </c>
    </row>
    <row r="94" spans="1:21" x14ac:dyDescent="0.2">
      <c r="A94" s="49" t="s">
        <v>121</v>
      </c>
      <c r="B94" s="49" t="s">
        <v>88</v>
      </c>
      <c r="C94" s="50" t="s">
        <v>89</v>
      </c>
      <c r="D94" s="50" t="s">
        <v>90</v>
      </c>
      <c r="E94" s="51">
        <v>1000000</v>
      </c>
      <c r="F94" s="51">
        <v>0</v>
      </c>
      <c r="G94" s="51">
        <v>0</v>
      </c>
      <c r="H94" s="51">
        <v>1000000</v>
      </c>
      <c r="I94" s="51">
        <v>0</v>
      </c>
      <c r="J94" s="51">
        <v>0</v>
      </c>
      <c r="K94" s="51">
        <v>0</v>
      </c>
      <c r="L94" s="51"/>
      <c r="M94" s="51">
        <v>1000000</v>
      </c>
      <c r="N94" s="51">
        <v>0</v>
      </c>
      <c r="O94" s="52">
        <v>0</v>
      </c>
      <c r="P94" s="1" t="s">
        <v>123</v>
      </c>
      <c r="Q94" s="53">
        <f t="shared" si="20"/>
        <v>0</v>
      </c>
      <c r="R94" s="1">
        <v>3</v>
      </c>
      <c r="S94" s="1" t="str">
        <f t="shared" si="21"/>
        <v>2</v>
      </c>
      <c r="T94" s="1" t="str">
        <f t="shared" si="22"/>
        <v>FD</v>
      </c>
      <c r="U94" s="1" t="str">
        <f t="shared" si="10"/>
        <v>´2410000000000000000000</v>
      </c>
    </row>
    <row r="95" spans="1:21" x14ac:dyDescent="0.2">
      <c r="A95" s="49" t="s">
        <v>121</v>
      </c>
      <c r="B95" s="49" t="s">
        <v>91</v>
      </c>
      <c r="C95" s="50" t="s">
        <v>92</v>
      </c>
      <c r="D95" s="50" t="s">
        <v>93</v>
      </c>
      <c r="E95" s="51">
        <v>1000000</v>
      </c>
      <c r="F95" s="51">
        <v>0</v>
      </c>
      <c r="G95" s="51">
        <v>0</v>
      </c>
      <c r="H95" s="51">
        <v>1000000</v>
      </c>
      <c r="I95" s="51">
        <v>0</v>
      </c>
      <c r="J95" s="51">
        <v>0</v>
      </c>
      <c r="K95" s="51">
        <v>0</v>
      </c>
      <c r="L95" s="51"/>
      <c r="M95" s="51">
        <v>1000000</v>
      </c>
      <c r="N95" s="51">
        <v>0</v>
      </c>
      <c r="O95" s="52">
        <v>0</v>
      </c>
      <c r="P95" s="1" t="s">
        <v>123</v>
      </c>
      <c r="Q95" s="53">
        <f t="shared" si="20"/>
        <v>0</v>
      </c>
      <c r="R95" s="1">
        <v>5</v>
      </c>
      <c r="S95" s="1" t="str">
        <f t="shared" si="21"/>
        <v>2</v>
      </c>
      <c r="T95" s="1" t="str">
        <f t="shared" si="22"/>
        <v>FD</v>
      </c>
      <c r="U95" s="1" t="str">
        <f t="shared" si="10"/>
        <v>´2410300000000000000000</v>
      </c>
    </row>
    <row r="96" spans="1:21" ht="25.5" x14ac:dyDescent="0.2">
      <c r="A96" s="49" t="s">
        <v>121</v>
      </c>
      <c r="B96" s="49" t="s">
        <v>73</v>
      </c>
      <c r="C96" s="50" t="s">
        <v>74</v>
      </c>
      <c r="D96" s="50" t="s">
        <v>75</v>
      </c>
      <c r="E96" s="51">
        <v>0</v>
      </c>
      <c r="F96" s="51">
        <v>0</v>
      </c>
      <c r="G96" s="51">
        <v>0</v>
      </c>
      <c r="H96" s="51">
        <v>0</v>
      </c>
      <c r="I96" s="51">
        <v>986235.64</v>
      </c>
      <c r="J96" s="51">
        <v>2415758.08</v>
      </c>
      <c r="K96" s="51">
        <v>0</v>
      </c>
      <c r="L96" s="51"/>
      <c r="M96" s="51">
        <v>-2415758.08</v>
      </c>
      <c r="N96" s="51">
        <v>0</v>
      </c>
      <c r="O96" s="52">
        <v>2415758.08</v>
      </c>
      <c r="P96" s="1" t="s">
        <v>123</v>
      </c>
      <c r="Q96" s="53">
        <f t="shared" si="20"/>
        <v>0</v>
      </c>
      <c r="R96" s="1">
        <v>3</v>
      </c>
      <c r="S96" s="1" t="str">
        <f t="shared" si="21"/>
        <v>2</v>
      </c>
      <c r="T96" s="1" t="str">
        <f t="shared" si="22"/>
        <v>FD</v>
      </c>
      <c r="U96" s="1" t="str">
        <f t="shared" si="10"/>
        <v>´2430000000000000000000</v>
      </c>
    </row>
    <row r="97" spans="1:21" ht="25.5" x14ac:dyDescent="0.2">
      <c r="A97" s="49" t="s">
        <v>121</v>
      </c>
      <c r="B97" s="49" t="s">
        <v>76</v>
      </c>
      <c r="C97" s="50" t="s">
        <v>77</v>
      </c>
      <c r="D97" s="50" t="s">
        <v>117</v>
      </c>
      <c r="E97" s="51">
        <v>0</v>
      </c>
      <c r="F97" s="51">
        <v>0</v>
      </c>
      <c r="G97" s="51">
        <v>0</v>
      </c>
      <c r="H97" s="51">
        <v>0</v>
      </c>
      <c r="I97" s="51">
        <v>986235.64</v>
      </c>
      <c r="J97" s="51">
        <v>2415758.08</v>
      </c>
      <c r="K97" s="51">
        <v>0</v>
      </c>
      <c r="L97" s="51"/>
      <c r="M97" s="51">
        <v>-2415758.08</v>
      </c>
      <c r="N97" s="51">
        <v>0</v>
      </c>
      <c r="O97" s="52">
        <v>2415758.08</v>
      </c>
      <c r="P97" s="1" t="s">
        <v>123</v>
      </c>
      <c r="Q97" s="53">
        <f t="shared" si="20"/>
        <v>0</v>
      </c>
      <c r="R97" s="1">
        <v>5</v>
      </c>
      <c r="S97" s="1" t="str">
        <f t="shared" si="21"/>
        <v>2</v>
      </c>
      <c r="T97" s="1" t="str">
        <f t="shared" si="22"/>
        <v>FD</v>
      </c>
      <c r="U97" s="1" t="str">
        <f t="shared" si="10"/>
        <v>´2430200000000000000000</v>
      </c>
    </row>
    <row r="98" spans="1:21" ht="13.5" thickBot="1" x14ac:dyDescent="0.25">
      <c r="A98" s="49" t="s">
        <v>121</v>
      </c>
      <c r="B98" s="49" t="s">
        <v>79</v>
      </c>
      <c r="C98" s="54" t="s">
        <v>80</v>
      </c>
      <c r="D98" s="54" t="s">
        <v>124</v>
      </c>
      <c r="E98" s="55">
        <v>0</v>
      </c>
      <c r="F98" s="55">
        <v>0</v>
      </c>
      <c r="G98" s="55">
        <v>0</v>
      </c>
      <c r="H98" s="55">
        <v>0</v>
      </c>
      <c r="I98" s="55">
        <v>0</v>
      </c>
      <c r="J98" s="55">
        <v>49988842</v>
      </c>
      <c r="K98" s="55">
        <v>0</v>
      </c>
      <c r="L98" s="55"/>
      <c r="M98" s="55">
        <v>-49988842</v>
      </c>
      <c r="N98" s="55">
        <v>0</v>
      </c>
      <c r="O98" s="56">
        <v>49988842</v>
      </c>
      <c r="P98" s="1" t="s">
        <v>123</v>
      </c>
      <c r="Q98" s="53">
        <f t="shared" si="20"/>
        <v>0</v>
      </c>
      <c r="R98" s="1">
        <v>3</v>
      </c>
      <c r="S98" s="1" t="str">
        <f t="shared" si="21"/>
        <v>2</v>
      </c>
      <c r="T98" s="1" t="str">
        <f t="shared" si="22"/>
        <v>FD</v>
      </c>
      <c r="U98" s="1" t="str">
        <f t="shared" si="10"/>
        <v>´2490000000000000000000</v>
      </c>
    </row>
    <row r="99" spans="1:21" x14ac:dyDescent="0.2">
      <c r="A99" s="49" t="s">
        <v>127</v>
      </c>
      <c r="B99" s="49" t="s">
        <v>36</v>
      </c>
      <c r="C99" s="50" t="s">
        <v>37</v>
      </c>
      <c r="D99" s="50" t="s">
        <v>38</v>
      </c>
      <c r="E99" s="51">
        <v>92465155000</v>
      </c>
      <c r="F99" s="51">
        <v>0</v>
      </c>
      <c r="G99" s="51">
        <v>0</v>
      </c>
      <c r="H99" s="51">
        <v>92465155000</v>
      </c>
      <c r="I99" s="51">
        <v>64095364.850000001</v>
      </c>
      <c r="J99" s="51">
        <v>92524492.370000005</v>
      </c>
      <c r="K99" s="51">
        <v>0.1</v>
      </c>
      <c r="L99" s="51"/>
      <c r="M99" s="51">
        <v>92372630507.630005</v>
      </c>
      <c r="N99" s="51">
        <v>0</v>
      </c>
      <c r="O99" s="52">
        <v>92524492.370000005</v>
      </c>
      <c r="P99" s="1" t="s">
        <v>129</v>
      </c>
      <c r="Q99" s="53">
        <f>(H99-J99-M99)+(E99+G99-H99)</f>
        <v>0</v>
      </c>
      <c r="R99" s="1">
        <v>1</v>
      </c>
      <c r="S99" s="1" t="str">
        <f>MID(P99,2,1)</f>
        <v>2</v>
      </c>
      <c r="T99" s="1" t="str">
        <f>MID(P99,3,2)</f>
        <v>FD</v>
      </c>
      <c r="U99" s="1" t="str">
        <f t="shared" ref="U99:U162" si="23">IF(MID(B99,2,1)="9","´9000000000000000000000",B99)</f>
        <v>´2000000000000000000000</v>
      </c>
    </row>
    <row r="100" spans="1:21" x14ac:dyDescent="0.2">
      <c r="A100" s="49" t="s">
        <v>127</v>
      </c>
      <c r="B100" s="49" t="s">
        <v>40</v>
      </c>
      <c r="C100" s="50" t="s">
        <v>41</v>
      </c>
      <c r="D100" s="50" t="s">
        <v>42</v>
      </c>
      <c r="E100" s="51">
        <v>100470000</v>
      </c>
      <c r="F100" s="51">
        <v>0</v>
      </c>
      <c r="G100" s="51">
        <v>0</v>
      </c>
      <c r="H100" s="51">
        <v>100470000</v>
      </c>
      <c r="I100" s="51">
        <v>14394437</v>
      </c>
      <c r="J100" s="51">
        <v>25188239</v>
      </c>
      <c r="K100" s="51">
        <v>25.07</v>
      </c>
      <c r="L100" s="51"/>
      <c r="M100" s="51">
        <v>75281761</v>
      </c>
      <c r="N100" s="51">
        <v>0</v>
      </c>
      <c r="O100" s="52">
        <v>25188239</v>
      </c>
      <c r="P100" s="1" t="s">
        <v>129</v>
      </c>
      <c r="Q100" s="53">
        <f t="shared" ref="Q100:Q111" si="24">(H100-J100-M100)+(E100+G100-H100)</f>
        <v>0</v>
      </c>
      <c r="R100" s="1">
        <v>2</v>
      </c>
      <c r="S100" s="1" t="str">
        <f t="shared" ref="S100:S111" si="25">MID(P100,2,1)</f>
        <v>2</v>
      </c>
      <c r="T100" s="1" t="str">
        <f t="shared" ref="T100:T111" si="26">MID(P100,3,2)</f>
        <v>FD</v>
      </c>
      <c r="U100" s="1" t="str">
        <f t="shared" si="23"/>
        <v>´2100000000000000000000</v>
      </c>
    </row>
    <row r="101" spans="1:21" x14ac:dyDescent="0.2">
      <c r="A101" s="49" t="s">
        <v>127</v>
      </c>
      <c r="B101" s="49" t="s">
        <v>43</v>
      </c>
      <c r="C101" s="50" t="s">
        <v>44</v>
      </c>
      <c r="D101" s="50" t="s">
        <v>45</v>
      </c>
      <c r="E101" s="51">
        <v>100470000</v>
      </c>
      <c r="F101" s="51">
        <v>0</v>
      </c>
      <c r="G101" s="51">
        <v>0</v>
      </c>
      <c r="H101" s="51">
        <v>100470000</v>
      </c>
      <c r="I101" s="51">
        <v>14394437</v>
      </c>
      <c r="J101" s="51">
        <v>25188239</v>
      </c>
      <c r="K101" s="51">
        <v>25.07</v>
      </c>
      <c r="L101" s="51"/>
      <c r="M101" s="51">
        <v>75281761</v>
      </c>
      <c r="N101" s="51">
        <v>0</v>
      </c>
      <c r="O101" s="52">
        <v>25188239</v>
      </c>
      <c r="P101" s="1" t="s">
        <v>129</v>
      </c>
      <c r="Q101" s="53">
        <f t="shared" si="24"/>
        <v>0</v>
      </c>
      <c r="R101" s="1">
        <v>3</v>
      </c>
      <c r="S101" s="1" t="str">
        <f t="shared" si="25"/>
        <v>2</v>
      </c>
      <c r="T101" s="1" t="str">
        <f t="shared" si="26"/>
        <v>FD</v>
      </c>
      <c r="U101" s="1" t="str">
        <f t="shared" si="23"/>
        <v>´2120000000000000000000</v>
      </c>
    </row>
    <row r="102" spans="1:21" x14ac:dyDescent="0.2">
      <c r="A102" s="49" t="s">
        <v>127</v>
      </c>
      <c r="B102" s="49" t="s">
        <v>46</v>
      </c>
      <c r="C102" s="50" t="s">
        <v>47</v>
      </c>
      <c r="D102" s="50" t="s">
        <v>48</v>
      </c>
      <c r="E102" s="51">
        <v>80470000</v>
      </c>
      <c r="F102" s="51">
        <v>0</v>
      </c>
      <c r="G102" s="51">
        <v>0</v>
      </c>
      <c r="H102" s="51">
        <v>80470000</v>
      </c>
      <c r="I102" s="51">
        <v>14144263</v>
      </c>
      <c r="J102" s="51">
        <v>24845615</v>
      </c>
      <c r="K102" s="51">
        <v>30.87</v>
      </c>
      <c r="L102" s="51"/>
      <c r="M102" s="51">
        <v>55624385</v>
      </c>
      <c r="N102" s="51">
        <v>0</v>
      </c>
      <c r="O102" s="52">
        <v>24845615</v>
      </c>
      <c r="P102" s="1" t="s">
        <v>129</v>
      </c>
      <c r="Q102" s="53">
        <f t="shared" si="24"/>
        <v>0</v>
      </c>
      <c r="R102" s="1">
        <v>5</v>
      </c>
      <c r="S102" s="1" t="str">
        <f t="shared" si="25"/>
        <v>2</v>
      </c>
      <c r="T102" s="1" t="str">
        <f t="shared" si="26"/>
        <v>FD</v>
      </c>
      <c r="U102" s="1" t="str">
        <f t="shared" si="23"/>
        <v>´2120300000000000000000</v>
      </c>
    </row>
    <row r="103" spans="1:21" x14ac:dyDescent="0.2">
      <c r="A103" s="49" t="s">
        <v>127</v>
      </c>
      <c r="B103" s="49" t="s">
        <v>55</v>
      </c>
      <c r="C103" s="50" t="s">
        <v>56</v>
      </c>
      <c r="D103" s="50" t="s">
        <v>57</v>
      </c>
      <c r="E103" s="51">
        <v>20000000</v>
      </c>
      <c r="F103" s="51">
        <v>0</v>
      </c>
      <c r="G103" s="51">
        <v>0</v>
      </c>
      <c r="H103" s="51">
        <v>20000000</v>
      </c>
      <c r="I103" s="51">
        <v>250174</v>
      </c>
      <c r="J103" s="51">
        <v>342624</v>
      </c>
      <c r="K103" s="51">
        <v>1.71</v>
      </c>
      <c r="L103" s="51"/>
      <c r="M103" s="51">
        <v>19657376</v>
      </c>
      <c r="N103" s="51">
        <v>0</v>
      </c>
      <c r="O103" s="52">
        <v>342624</v>
      </c>
      <c r="P103" s="1" t="s">
        <v>129</v>
      </c>
      <c r="Q103" s="53">
        <f t="shared" si="24"/>
        <v>0</v>
      </c>
      <c r="R103" s="1">
        <v>5</v>
      </c>
      <c r="S103" s="1" t="str">
        <f t="shared" si="25"/>
        <v>2</v>
      </c>
      <c r="T103" s="1" t="str">
        <f t="shared" si="26"/>
        <v>FD</v>
      </c>
      <c r="U103" s="1" t="str">
        <f t="shared" si="23"/>
        <v>´2129900000000000000000</v>
      </c>
    </row>
    <row r="104" spans="1:21" x14ac:dyDescent="0.2">
      <c r="A104" s="49" t="s">
        <v>127</v>
      </c>
      <c r="B104" s="49" t="s">
        <v>58</v>
      </c>
      <c r="C104" s="50" t="s">
        <v>59</v>
      </c>
      <c r="D104" s="50" t="s">
        <v>60</v>
      </c>
      <c r="E104" s="51">
        <v>91895124000</v>
      </c>
      <c r="F104" s="51">
        <v>0</v>
      </c>
      <c r="G104" s="51">
        <v>0</v>
      </c>
      <c r="H104" s="51">
        <v>91895124000</v>
      </c>
      <c r="I104" s="51">
        <v>0</v>
      </c>
      <c r="J104" s="51">
        <v>0</v>
      </c>
      <c r="K104" s="51">
        <v>0</v>
      </c>
      <c r="L104" s="51"/>
      <c r="M104" s="51">
        <v>91895124000</v>
      </c>
      <c r="N104" s="51">
        <v>0</v>
      </c>
      <c r="O104" s="52">
        <v>0</v>
      </c>
      <c r="P104" s="1" t="s">
        <v>129</v>
      </c>
      <c r="Q104" s="53">
        <f t="shared" si="24"/>
        <v>0</v>
      </c>
      <c r="R104" s="1">
        <v>2</v>
      </c>
      <c r="S104" s="1" t="str">
        <f t="shared" si="25"/>
        <v>2</v>
      </c>
      <c r="T104" s="1" t="str">
        <f t="shared" si="26"/>
        <v>FD</v>
      </c>
      <c r="U104" s="1" t="str">
        <f t="shared" si="23"/>
        <v>´2200000000000000000000</v>
      </c>
    </row>
    <row r="105" spans="1:21" x14ac:dyDescent="0.2">
      <c r="A105" s="49" t="s">
        <v>127</v>
      </c>
      <c r="B105" s="49" t="s">
        <v>61</v>
      </c>
      <c r="C105" s="50" t="s">
        <v>62</v>
      </c>
      <c r="D105" s="50" t="s">
        <v>63</v>
      </c>
      <c r="E105" s="51">
        <v>91895124000</v>
      </c>
      <c r="F105" s="51">
        <v>0</v>
      </c>
      <c r="G105" s="51">
        <v>0</v>
      </c>
      <c r="H105" s="51">
        <v>91895124000</v>
      </c>
      <c r="I105" s="51">
        <v>0</v>
      </c>
      <c r="J105" s="51">
        <v>0</v>
      </c>
      <c r="K105" s="51">
        <v>0</v>
      </c>
      <c r="L105" s="51"/>
      <c r="M105" s="51">
        <v>91895124000</v>
      </c>
      <c r="N105" s="51">
        <v>0</v>
      </c>
      <c r="O105" s="52">
        <v>0</v>
      </c>
      <c r="P105" s="1" t="s">
        <v>129</v>
      </c>
      <c r="Q105" s="53">
        <f t="shared" si="24"/>
        <v>0</v>
      </c>
      <c r="R105" s="1">
        <v>3</v>
      </c>
      <c r="S105" s="1" t="str">
        <f t="shared" si="25"/>
        <v>2</v>
      </c>
      <c r="T105" s="1" t="str">
        <f t="shared" si="26"/>
        <v>FD</v>
      </c>
      <c r="U105" s="1" t="str">
        <f t="shared" si="23"/>
        <v>´2240000000000000000000</v>
      </c>
    </row>
    <row r="106" spans="1:21" ht="25.5" x14ac:dyDescent="0.2">
      <c r="A106" s="49" t="s">
        <v>127</v>
      </c>
      <c r="B106" s="49" t="s">
        <v>64</v>
      </c>
      <c r="C106" s="50" t="s">
        <v>65</v>
      </c>
      <c r="D106" s="50" t="s">
        <v>66</v>
      </c>
      <c r="E106" s="51">
        <v>91895124000</v>
      </c>
      <c r="F106" s="51">
        <v>0</v>
      </c>
      <c r="G106" s="51">
        <v>0</v>
      </c>
      <c r="H106" s="51">
        <v>91895124000</v>
      </c>
      <c r="I106" s="51">
        <v>0</v>
      </c>
      <c r="J106" s="51">
        <v>0</v>
      </c>
      <c r="K106" s="51">
        <v>0</v>
      </c>
      <c r="L106" s="51"/>
      <c r="M106" s="51">
        <v>91895124000</v>
      </c>
      <c r="N106" s="51">
        <v>0</v>
      </c>
      <c r="O106" s="52">
        <v>0</v>
      </c>
      <c r="P106" s="1" t="s">
        <v>129</v>
      </c>
      <c r="Q106" s="53">
        <f t="shared" si="24"/>
        <v>0</v>
      </c>
      <c r="R106" s="1">
        <v>5</v>
      </c>
      <c r="S106" s="1" t="str">
        <f t="shared" si="25"/>
        <v>2</v>
      </c>
      <c r="T106" s="1" t="str">
        <f t="shared" si="26"/>
        <v>FD</v>
      </c>
      <c r="U106" s="1" t="str">
        <f t="shared" si="23"/>
        <v>´2240500000000000000000</v>
      </c>
    </row>
    <row r="107" spans="1:21" x14ac:dyDescent="0.2">
      <c r="A107" s="49" t="s">
        <v>127</v>
      </c>
      <c r="B107" s="49" t="s">
        <v>67</v>
      </c>
      <c r="C107" s="50" t="s">
        <v>68</v>
      </c>
      <c r="D107" s="50" t="s">
        <v>69</v>
      </c>
      <c r="E107" s="51">
        <v>91895124000</v>
      </c>
      <c r="F107" s="51">
        <v>0</v>
      </c>
      <c r="G107" s="51">
        <v>0</v>
      </c>
      <c r="H107" s="51">
        <v>91895124000</v>
      </c>
      <c r="I107" s="51">
        <v>0</v>
      </c>
      <c r="J107" s="51">
        <v>0</v>
      </c>
      <c r="K107" s="51">
        <v>0</v>
      </c>
      <c r="L107" s="51"/>
      <c r="M107" s="51">
        <v>91895124000</v>
      </c>
      <c r="N107" s="51">
        <v>0</v>
      </c>
      <c r="O107" s="52">
        <v>0</v>
      </c>
      <c r="P107" s="1" t="s">
        <v>129</v>
      </c>
      <c r="Q107" s="53">
        <f t="shared" si="24"/>
        <v>0</v>
      </c>
      <c r="R107" s="1">
        <v>7</v>
      </c>
      <c r="S107" s="1" t="str">
        <f t="shared" si="25"/>
        <v>2</v>
      </c>
      <c r="T107" s="1" t="str">
        <f t="shared" si="26"/>
        <v>FD</v>
      </c>
      <c r="U107" s="1" t="str">
        <f t="shared" si="23"/>
        <v>´2240501000000000000000</v>
      </c>
    </row>
    <row r="108" spans="1:21" x14ac:dyDescent="0.2">
      <c r="A108" s="49" t="s">
        <v>127</v>
      </c>
      <c r="B108" s="49" t="s">
        <v>70</v>
      </c>
      <c r="C108" s="50" t="s">
        <v>71</v>
      </c>
      <c r="D108" s="50" t="s">
        <v>72</v>
      </c>
      <c r="E108" s="51">
        <v>469561000</v>
      </c>
      <c r="F108" s="51">
        <v>0</v>
      </c>
      <c r="G108" s="51">
        <v>0</v>
      </c>
      <c r="H108" s="51">
        <v>469561000</v>
      </c>
      <c r="I108" s="51">
        <v>49700927.850000001</v>
      </c>
      <c r="J108" s="51">
        <v>67336253.370000005</v>
      </c>
      <c r="K108" s="51">
        <v>14.34</v>
      </c>
      <c r="L108" s="51"/>
      <c r="M108" s="51">
        <v>402224746.63</v>
      </c>
      <c r="N108" s="51">
        <v>0</v>
      </c>
      <c r="O108" s="52">
        <v>67336253.370000005</v>
      </c>
      <c r="P108" s="1" t="s">
        <v>129</v>
      </c>
      <c r="Q108" s="53">
        <f t="shared" si="24"/>
        <v>0</v>
      </c>
      <c r="R108" s="1">
        <v>2</v>
      </c>
      <c r="S108" s="1" t="str">
        <f t="shared" si="25"/>
        <v>2</v>
      </c>
      <c r="T108" s="1" t="str">
        <f t="shared" si="26"/>
        <v>FD</v>
      </c>
      <c r="U108" s="1" t="str">
        <f t="shared" si="23"/>
        <v>´2400000000000000000000</v>
      </c>
    </row>
    <row r="109" spans="1:21" ht="25.5" x14ac:dyDescent="0.2">
      <c r="A109" s="49" t="s">
        <v>127</v>
      </c>
      <c r="B109" s="49" t="s">
        <v>73</v>
      </c>
      <c r="C109" s="50" t="s">
        <v>74</v>
      </c>
      <c r="D109" s="50" t="s">
        <v>75</v>
      </c>
      <c r="E109" s="51">
        <v>30000000</v>
      </c>
      <c r="F109" s="51">
        <v>0</v>
      </c>
      <c r="G109" s="51">
        <v>0</v>
      </c>
      <c r="H109" s="51">
        <v>30000000</v>
      </c>
      <c r="I109" s="51">
        <v>109607.85</v>
      </c>
      <c r="J109" s="51">
        <v>4647295.37</v>
      </c>
      <c r="K109" s="51">
        <v>15.49</v>
      </c>
      <c r="L109" s="51"/>
      <c r="M109" s="51">
        <v>25352704.629999999</v>
      </c>
      <c r="N109" s="51">
        <v>0</v>
      </c>
      <c r="O109" s="52">
        <v>4647295.37</v>
      </c>
      <c r="P109" s="1" t="s">
        <v>129</v>
      </c>
      <c r="Q109" s="53">
        <f t="shared" si="24"/>
        <v>0</v>
      </c>
      <c r="R109" s="1">
        <v>3</v>
      </c>
      <c r="S109" s="1" t="str">
        <f t="shared" si="25"/>
        <v>2</v>
      </c>
      <c r="T109" s="1" t="str">
        <f t="shared" si="26"/>
        <v>FD</v>
      </c>
      <c r="U109" s="1" t="str">
        <f t="shared" si="23"/>
        <v>´2430000000000000000000</v>
      </c>
    </row>
    <row r="110" spans="1:21" ht="25.5" x14ac:dyDescent="0.2">
      <c r="A110" s="49" t="s">
        <v>127</v>
      </c>
      <c r="B110" s="49" t="s">
        <v>76</v>
      </c>
      <c r="C110" s="50" t="s">
        <v>77</v>
      </c>
      <c r="D110" s="50" t="s">
        <v>130</v>
      </c>
      <c r="E110" s="51">
        <v>30000000</v>
      </c>
      <c r="F110" s="51">
        <v>0</v>
      </c>
      <c r="G110" s="51">
        <v>0</v>
      </c>
      <c r="H110" s="51">
        <v>30000000</v>
      </c>
      <c r="I110" s="51">
        <v>109607.85</v>
      </c>
      <c r="J110" s="51">
        <v>4647295.37</v>
      </c>
      <c r="K110" s="51">
        <v>15.49</v>
      </c>
      <c r="L110" s="51"/>
      <c r="M110" s="51">
        <v>25352704.629999999</v>
      </c>
      <c r="N110" s="51">
        <v>0</v>
      </c>
      <c r="O110" s="52">
        <v>4647295.37</v>
      </c>
      <c r="P110" s="1" t="s">
        <v>129</v>
      </c>
      <c r="Q110" s="53">
        <f t="shared" si="24"/>
        <v>0</v>
      </c>
      <c r="R110" s="1">
        <v>5</v>
      </c>
      <c r="S110" s="1" t="str">
        <f t="shared" si="25"/>
        <v>2</v>
      </c>
      <c r="T110" s="1" t="str">
        <f t="shared" si="26"/>
        <v>FD</v>
      </c>
      <c r="U110" s="1" t="str">
        <f t="shared" si="23"/>
        <v>´2430200000000000000000</v>
      </c>
    </row>
    <row r="111" spans="1:21" ht="26.25" thickBot="1" x14ac:dyDescent="0.25">
      <c r="A111" s="49" t="s">
        <v>127</v>
      </c>
      <c r="B111" s="49" t="s">
        <v>79</v>
      </c>
      <c r="C111" s="54" t="s">
        <v>80</v>
      </c>
      <c r="D111" s="54" t="s">
        <v>81</v>
      </c>
      <c r="E111" s="55">
        <v>439561000</v>
      </c>
      <c r="F111" s="55">
        <v>0</v>
      </c>
      <c r="G111" s="55">
        <v>0</v>
      </c>
      <c r="H111" s="55">
        <v>439561000</v>
      </c>
      <c r="I111" s="55">
        <v>49591320</v>
      </c>
      <c r="J111" s="55">
        <v>62688958</v>
      </c>
      <c r="K111" s="55">
        <v>14.26</v>
      </c>
      <c r="L111" s="55"/>
      <c r="M111" s="55">
        <v>376872042</v>
      </c>
      <c r="N111" s="55">
        <v>0</v>
      </c>
      <c r="O111" s="56">
        <v>62688958</v>
      </c>
      <c r="P111" s="1" t="s">
        <v>129</v>
      </c>
      <c r="Q111" s="53">
        <f t="shared" si="24"/>
        <v>0</v>
      </c>
      <c r="R111" s="1">
        <v>3</v>
      </c>
      <c r="S111" s="1" t="str">
        <f t="shared" si="25"/>
        <v>2</v>
      </c>
      <c r="T111" s="1" t="str">
        <f t="shared" si="26"/>
        <v>FD</v>
      </c>
      <c r="U111" s="1" t="str">
        <f t="shared" si="23"/>
        <v>´2490000000000000000000</v>
      </c>
    </row>
    <row r="112" spans="1:21" x14ac:dyDescent="0.2">
      <c r="A112" s="49" t="s">
        <v>132</v>
      </c>
      <c r="B112" s="49" t="s">
        <v>36</v>
      </c>
      <c r="C112" s="50" t="s">
        <v>37</v>
      </c>
      <c r="D112" s="50" t="s">
        <v>38</v>
      </c>
      <c r="E112" s="51">
        <v>19633439000</v>
      </c>
      <c r="F112" s="51">
        <v>0</v>
      </c>
      <c r="G112" s="51">
        <v>0</v>
      </c>
      <c r="H112" s="51">
        <v>19633439000</v>
      </c>
      <c r="I112" s="51">
        <v>27492215</v>
      </c>
      <c r="J112" s="51">
        <v>59472678.640000001</v>
      </c>
      <c r="K112" s="51">
        <v>0.3</v>
      </c>
      <c r="L112" s="51"/>
      <c r="M112" s="51">
        <v>19573966321.360001</v>
      </c>
      <c r="N112" s="51">
        <v>0</v>
      </c>
      <c r="O112" s="52">
        <v>59472678.640000001</v>
      </c>
      <c r="P112" s="1" t="s">
        <v>134</v>
      </c>
      <c r="Q112" s="53">
        <f>(H112-J112-M112)+(E112+G112-H112)</f>
        <v>0</v>
      </c>
      <c r="R112" s="1">
        <v>1</v>
      </c>
      <c r="S112" s="1" t="str">
        <f>MID(P112,2,1)</f>
        <v>2</v>
      </c>
      <c r="T112" s="1" t="str">
        <f>MID(P112,3,2)</f>
        <v>FD</v>
      </c>
      <c r="U112" s="1" t="str">
        <f t="shared" si="23"/>
        <v>´2000000000000000000000</v>
      </c>
    </row>
    <row r="113" spans="1:21" x14ac:dyDescent="0.2">
      <c r="A113" s="49" t="s">
        <v>132</v>
      </c>
      <c r="B113" s="49" t="s">
        <v>40</v>
      </c>
      <c r="C113" s="50" t="s">
        <v>41</v>
      </c>
      <c r="D113" s="50" t="s">
        <v>42</v>
      </c>
      <c r="E113" s="51">
        <v>151500000</v>
      </c>
      <c r="F113" s="51">
        <v>0</v>
      </c>
      <c r="G113" s="51">
        <v>0</v>
      </c>
      <c r="H113" s="51">
        <v>151500000</v>
      </c>
      <c r="I113" s="51">
        <v>25682006</v>
      </c>
      <c r="J113" s="51">
        <v>51214981</v>
      </c>
      <c r="K113" s="51">
        <v>33.799999999999997</v>
      </c>
      <c r="L113" s="51"/>
      <c r="M113" s="51">
        <v>100285019</v>
      </c>
      <c r="N113" s="51">
        <v>0</v>
      </c>
      <c r="O113" s="52">
        <v>51214981</v>
      </c>
      <c r="P113" s="1" t="s">
        <v>134</v>
      </c>
      <c r="Q113" s="53">
        <f t="shared" ref="Q113:Q124" si="27">(H113-J113-M113)+(E113+G113-H113)</f>
        <v>0</v>
      </c>
      <c r="R113" s="1">
        <v>2</v>
      </c>
      <c r="S113" s="1" t="str">
        <f t="shared" ref="S113:S124" si="28">MID(P113,2,1)</f>
        <v>2</v>
      </c>
      <c r="T113" s="1" t="str">
        <f t="shared" ref="T113:T124" si="29">MID(P113,3,2)</f>
        <v>FD</v>
      </c>
      <c r="U113" s="1" t="str">
        <f t="shared" si="23"/>
        <v>´2100000000000000000000</v>
      </c>
    </row>
    <row r="114" spans="1:21" x14ac:dyDescent="0.2">
      <c r="A114" s="49" t="s">
        <v>132</v>
      </c>
      <c r="B114" s="49" t="s">
        <v>43</v>
      </c>
      <c r="C114" s="50" t="s">
        <v>44</v>
      </c>
      <c r="D114" s="50" t="s">
        <v>45</v>
      </c>
      <c r="E114" s="51">
        <v>151500000</v>
      </c>
      <c r="F114" s="51">
        <v>0</v>
      </c>
      <c r="G114" s="51">
        <v>0</v>
      </c>
      <c r="H114" s="51">
        <v>151500000</v>
      </c>
      <c r="I114" s="51">
        <v>25682006</v>
      </c>
      <c r="J114" s="51">
        <v>51214981</v>
      </c>
      <c r="K114" s="51">
        <v>33.799999999999997</v>
      </c>
      <c r="L114" s="51"/>
      <c r="M114" s="51">
        <v>100285019</v>
      </c>
      <c r="N114" s="51">
        <v>0</v>
      </c>
      <c r="O114" s="52">
        <v>51214981</v>
      </c>
      <c r="P114" s="1" t="s">
        <v>134</v>
      </c>
      <c r="Q114" s="53">
        <f t="shared" si="27"/>
        <v>0</v>
      </c>
      <c r="R114" s="1">
        <v>3</v>
      </c>
      <c r="S114" s="1" t="str">
        <f t="shared" si="28"/>
        <v>2</v>
      </c>
      <c r="T114" s="1" t="str">
        <f t="shared" si="29"/>
        <v>FD</v>
      </c>
      <c r="U114" s="1" t="str">
        <f t="shared" si="23"/>
        <v>´2120000000000000000000</v>
      </c>
    </row>
    <row r="115" spans="1:21" x14ac:dyDescent="0.2">
      <c r="A115" s="49" t="s">
        <v>132</v>
      </c>
      <c r="B115" s="49" t="s">
        <v>46</v>
      </c>
      <c r="C115" s="50" t="s">
        <v>47</v>
      </c>
      <c r="D115" s="50" t="s">
        <v>48</v>
      </c>
      <c r="E115" s="51">
        <v>150000000</v>
      </c>
      <c r="F115" s="51">
        <v>0</v>
      </c>
      <c r="G115" s="51">
        <v>0</v>
      </c>
      <c r="H115" s="51">
        <v>150000000</v>
      </c>
      <c r="I115" s="51">
        <v>25661194</v>
      </c>
      <c r="J115" s="51">
        <v>50999637</v>
      </c>
      <c r="K115" s="51">
        <v>33.99</v>
      </c>
      <c r="L115" s="51"/>
      <c r="M115" s="51">
        <v>99000363</v>
      </c>
      <c r="N115" s="51">
        <v>0</v>
      </c>
      <c r="O115" s="52">
        <v>50999637</v>
      </c>
      <c r="P115" s="1" t="s">
        <v>134</v>
      </c>
      <c r="Q115" s="53">
        <f t="shared" si="27"/>
        <v>0</v>
      </c>
      <c r="R115" s="1">
        <v>5</v>
      </c>
      <c r="S115" s="1" t="str">
        <f t="shared" si="28"/>
        <v>2</v>
      </c>
      <c r="T115" s="1" t="str">
        <f t="shared" si="29"/>
        <v>FD</v>
      </c>
      <c r="U115" s="1" t="str">
        <f t="shared" si="23"/>
        <v>´2120300000000000000000</v>
      </c>
    </row>
    <row r="116" spans="1:21" x14ac:dyDescent="0.2">
      <c r="A116" s="49" t="s">
        <v>132</v>
      </c>
      <c r="B116" s="49" t="s">
        <v>55</v>
      </c>
      <c r="C116" s="50" t="s">
        <v>56</v>
      </c>
      <c r="D116" s="50" t="s">
        <v>57</v>
      </c>
      <c r="E116" s="51">
        <v>1500000</v>
      </c>
      <c r="F116" s="51">
        <v>0</v>
      </c>
      <c r="G116" s="51">
        <v>0</v>
      </c>
      <c r="H116" s="51">
        <v>1500000</v>
      </c>
      <c r="I116" s="51">
        <v>20812</v>
      </c>
      <c r="J116" s="51">
        <v>215344</v>
      </c>
      <c r="K116" s="51">
        <v>14.35</v>
      </c>
      <c r="L116" s="51"/>
      <c r="M116" s="51">
        <v>1284656</v>
      </c>
      <c r="N116" s="51">
        <v>0</v>
      </c>
      <c r="O116" s="52">
        <v>215344</v>
      </c>
      <c r="P116" s="1" t="s">
        <v>134</v>
      </c>
      <c r="Q116" s="53">
        <f t="shared" si="27"/>
        <v>0</v>
      </c>
      <c r="R116" s="1">
        <v>5</v>
      </c>
      <c r="S116" s="1" t="str">
        <f t="shared" si="28"/>
        <v>2</v>
      </c>
      <c r="T116" s="1" t="str">
        <f t="shared" si="29"/>
        <v>FD</v>
      </c>
      <c r="U116" s="1" t="str">
        <f t="shared" si="23"/>
        <v>´2129900000000000000000</v>
      </c>
    </row>
    <row r="117" spans="1:21" x14ac:dyDescent="0.2">
      <c r="A117" s="49" t="s">
        <v>132</v>
      </c>
      <c r="B117" s="49" t="s">
        <v>58</v>
      </c>
      <c r="C117" s="50" t="s">
        <v>59</v>
      </c>
      <c r="D117" s="50" t="s">
        <v>60</v>
      </c>
      <c r="E117" s="51">
        <v>19421939000</v>
      </c>
      <c r="F117" s="51">
        <v>0</v>
      </c>
      <c r="G117" s="51">
        <v>0</v>
      </c>
      <c r="H117" s="51">
        <v>19421939000</v>
      </c>
      <c r="I117" s="51">
        <v>0</v>
      </c>
      <c r="J117" s="51">
        <v>0</v>
      </c>
      <c r="K117" s="51">
        <v>0</v>
      </c>
      <c r="L117" s="51"/>
      <c r="M117" s="51">
        <v>19421939000</v>
      </c>
      <c r="N117" s="51">
        <v>0</v>
      </c>
      <c r="O117" s="52">
        <v>0</v>
      </c>
      <c r="P117" s="1" t="s">
        <v>134</v>
      </c>
      <c r="Q117" s="53">
        <f t="shared" si="27"/>
        <v>0</v>
      </c>
      <c r="R117" s="1">
        <v>2</v>
      </c>
      <c r="S117" s="1" t="str">
        <f t="shared" si="28"/>
        <v>2</v>
      </c>
      <c r="T117" s="1" t="str">
        <f t="shared" si="29"/>
        <v>FD</v>
      </c>
      <c r="U117" s="1" t="str">
        <f t="shared" si="23"/>
        <v>´2200000000000000000000</v>
      </c>
    </row>
    <row r="118" spans="1:21" x14ac:dyDescent="0.2">
      <c r="A118" s="49" t="s">
        <v>132</v>
      </c>
      <c r="B118" s="49" t="s">
        <v>61</v>
      </c>
      <c r="C118" s="50" t="s">
        <v>62</v>
      </c>
      <c r="D118" s="50" t="s">
        <v>63</v>
      </c>
      <c r="E118" s="51">
        <v>19421939000</v>
      </c>
      <c r="F118" s="51">
        <v>0</v>
      </c>
      <c r="G118" s="51">
        <v>0</v>
      </c>
      <c r="H118" s="51">
        <v>19421939000</v>
      </c>
      <c r="I118" s="51">
        <v>0</v>
      </c>
      <c r="J118" s="51">
        <v>0</v>
      </c>
      <c r="K118" s="51">
        <v>0</v>
      </c>
      <c r="L118" s="51"/>
      <c r="M118" s="51">
        <v>19421939000</v>
      </c>
      <c r="N118" s="51">
        <v>0</v>
      </c>
      <c r="O118" s="52">
        <v>0</v>
      </c>
      <c r="P118" s="1" t="s">
        <v>134</v>
      </c>
      <c r="Q118" s="53">
        <f t="shared" si="27"/>
        <v>0</v>
      </c>
      <c r="R118" s="1">
        <v>3</v>
      </c>
      <c r="S118" s="1" t="str">
        <f t="shared" si="28"/>
        <v>2</v>
      </c>
      <c r="T118" s="1" t="str">
        <f t="shared" si="29"/>
        <v>FD</v>
      </c>
      <c r="U118" s="1" t="str">
        <f t="shared" si="23"/>
        <v>´2240000000000000000000</v>
      </c>
    </row>
    <row r="119" spans="1:21" ht="25.5" x14ac:dyDescent="0.2">
      <c r="A119" s="49" t="s">
        <v>132</v>
      </c>
      <c r="B119" s="49" t="s">
        <v>64</v>
      </c>
      <c r="C119" s="50" t="s">
        <v>65</v>
      </c>
      <c r="D119" s="50" t="s">
        <v>66</v>
      </c>
      <c r="E119" s="51">
        <v>19421939000</v>
      </c>
      <c r="F119" s="51">
        <v>0</v>
      </c>
      <c r="G119" s="51">
        <v>0</v>
      </c>
      <c r="H119" s="51">
        <v>19421939000</v>
      </c>
      <c r="I119" s="51">
        <v>0</v>
      </c>
      <c r="J119" s="51">
        <v>0</v>
      </c>
      <c r="K119" s="51">
        <v>0</v>
      </c>
      <c r="L119" s="51"/>
      <c r="M119" s="51">
        <v>19421939000</v>
      </c>
      <c r="N119" s="51">
        <v>0</v>
      </c>
      <c r="O119" s="52">
        <v>0</v>
      </c>
      <c r="P119" s="1" t="s">
        <v>134</v>
      </c>
      <c r="Q119" s="53">
        <f t="shared" si="27"/>
        <v>0</v>
      </c>
      <c r="R119" s="1">
        <v>5</v>
      </c>
      <c r="S119" s="1" t="str">
        <f t="shared" si="28"/>
        <v>2</v>
      </c>
      <c r="T119" s="1" t="str">
        <f t="shared" si="29"/>
        <v>FD</v>
      </c>
      <c r="U119" s="1" t="str">
        <f t="shared" si="23"/>
        <v>´2240500000000000000000</v>
      </c>
    </row>
    <row r="120" spans="1:21" x14ac:dyDescent="0.2">
      <c r="A120" s="49" t="s">
        <v>132</v>
      </c>
      <c r="B120" s="49" t="s">
        <v>67</v>
      </c>
      <c r="C120" s="50" t="s">
        <v>68</v>
      </c>
      <c r="D120" s="50" t="s">
        <v>69</v>
      </c>
      <c r="E120" s="51">
        <v>19421939000</v>
      </c>
      <c r="F120" s="51">
        <v>0</v>
      </c>
      <c r="G120" s="51">
        <v>0</v>
      </c>
      <c r="H120" s="51">
        <v>19421939000</v>
      </c>
      <c r="I120" s="51">
        <v>0</v>
      </c>
      <c r="J120" s="51">
        <v>0</v>
      </c>
      <c r="K120" s="51">
        <v>0</v>
      </c>
      <c r="L120" s="51"/>
      <c r="M120" s="51">
        <v>19421939000</v>
      </c>
      <c r="N120" s="51">
        <v>0</v>
      </c>
      <c r="O120" s="52">
        <v>0</v>
      </c>
      <c r="P120" s="1" t="s">
        <v>134</v>
      </c>
      <c r="Q120" s="53">
        <f t="shared" si="27"/>
        <v>0</v>
      </c>
      <c r="R120" s="1">
        <v>7</v>
      </c>
      <c r="S120" s="1" t="str">
        <f t="shared" si="28"/>
        <v>2</v>
      </c>
      <c r="T120" s="1" t="str">
        <f t="shared" si="29"/>
        <v>FD</v>
      </c>
      <c r="U120" s="1" t="str">
        <f t="shared" si="23"/>
        <v>´2240501000000000000000</v>
      </c>
    </row>
    <row r="121" spans="1:21" x14ac:dyDescent="0.2">
      <c r="A121" s="49" t="s">
        <v>132</v>
      </c>
      <c r="B121" s="49" t="s">
        <v>70</v>
      </c>
      <c r="C121" s="50" t="s">
        <v>71</v>
      </c>
      <c r="D121" s="50" t="s">
        <v>72</v>
      </c>
      <c r="E121" s="51">
        <v>60000000</v>
      </c>
      <c r="F121" s="51">
        <v>0</v>
      </c>
      <c r="G121" s="51">
        <v>0</v>
      </c>
      <c r="H121" s="51">
        <v>60000000</v>
      </c>
      <c r="I121" s="51">
        <v>1810209</v>
      </c>
      <c r="J121" s="51">
        <v>8257697.6399999997</v>
      </c>
      <c r="K121" s="51">
        <v>13.76</v>
      </c>
      <c r="L121" s="51"/>
      <c r="M121" s="51">
        <v>51742302.359999999</v>
      </c>
      <c r="N121" s="51">
        <v>0</v>
      </c>
      <c r="O121" s="52">
        <v>8257697.6399999997</v>
      </c>
      <c r="P121" s="1" t="s">
        <v>134</v>
      </c>
      <c r="Q121" s="53">
        <f t="shared" si="27"/>
        <v>0</v>
      </c>
      <c r="R121" s="1">
        <v>2</v>
      </c>
      <c r="S121" s="1" t="str">
        <f t="shared" si="28"/>
        <v>2</v>
      </c>
      <c r="T121" s="1" t="str">
        <f t="shared" si="29"/>
        <v>FD</v>
      </c>
      <c r="U121" s="1" t="str">
        <f t="shared" si="23"/>
        <v>´2400000000000000000000</v>
      </c>
    </row>
    <row r="122" spans="1:21" ht="25.5" x14ac:dyDescent="0.2">
      <c r="A122" s="49" t="s">
        <v>132</v>
      </c>
      <c r="B122" s="49" t="s">
        <v>73</v>
      </c>
      <c r="C122" s="50" t="s">
        <v>74</v>
      </c>
      <c r="D122" s="50" t="s">
        <v>75</v>
      </c>
      <c r="E122" s="51">
        <v>60000000</v>
      </c>
      <c r="F122" s="51">
        <v>0</v>
      </c>
      <c r="G122" s="51">
        <v>0</v>
      </c>
      <c r="H122" s="51">
        <v>60000000</v>
      </c>
      <c r="I122" s="51">
        <v>1810209</v>
      </c>
      <c r="J122" s="51">
        <v>1895763.64</v>
      </c>
      <c r="K122" s="51">
        <v>3.15</v>
      </c>
      <c r="L122" s="51"/>
      <c r="M122" s="51">
        <v>58104236.359999999</v>
      </c>
      <c r="N122" s="51">
        <v>0</v>
      </c>
      <c r="O122" s="52">
        <v>1895763.64</v>
      </c>
      <c r="P122" s="1" t="s">
        <v>134</v>
      </c>
      <c r="Q122" s="53">
        <f t="shared" si="27"/>
        <v>0</v>
      </c>
      <c r="R122" s="1">
        <v>3</v>
      </c>
      <c r="S122" s="1" t="str">
        <f t="shared" si="28"/>
        <v>2</v>
      </c>
      <c r="T122" s="1" t="str">
        <f t="shared" si="29"/>
        <v>FD</v>
      </c>
      <c r="U122" s="1" t="str">
        <f t="shared" si="23"/>
        <v>´2430000000000000000000</v>
      </c>
    </row>
    <row r="123" spans="1:21" ht="25.5" x14ac:dyDescent="0.2">
      <c r="A123" s="49" t="s">
        <v>132</v>
      </c>
      <c r="B123" s="49" t="s">
        <v>76</v>
      </c>
      <c r="C123" s="50" t="s">
        <v>77</v>
      </c>
      <c r="D123" s="50" t="s">
        <v>117</v>
      </c>
      <c r="E123" s="51">
        <v>60000000</v>
      </c>
      <c r="F123" s="51">
        <v>0</v>
      </c>
      <c r="G123" s="51">
        <v>0</v>
      </c>
      <c r="H123" s="51">
        <v>60000000</v>
      </c>
      <c r="I123" s="51">
        <v>1810209</v>
      </c>
      <c r="J123" s="51">
        <v>1895763.64</v>
      </c>
      <c r="K123" s="51">
        <v>3.15</v>
      </c>
      <c r="L123" s="51"/>
      <c r="M123" s="51">
        <v>58104236.359999999</v>
      </c>
      <c r="N123" s="51">
        <v>0</v>
      </c>
      <c r="O123" s="52">
        <v>1895763.64</v>
      </c>
      <c r="P123" s="1" t="s">
        <v>134</v>
      </c>
      <c r="Q123" s="53">
        <f t="shared" si="27"/>
        <v>0</v>
      </c>
      <c r="R123" s="1">
        <v>5</v>
      </c>
      <c r="S123" s="1" t="str">
        <f t="shared" si="28"/>
        <v>2</v>
      </c>
      <c r="T123" s="1" t="str">
        <f t="shared" si="29"/>
        <v>FD</v>
      </c>
      <c r="U123" s="1" t="str">
        <f t="shared" si="23"/>
        <v>´2430200000000000000000</v>
      </c>
    </row>
    <row r="124" spans="1:21" ht="13.5" thickBot="1" x14ac:dyDescent="0.25">
      <c r="A124" s="49" t="s">
        <v>132</v>
      </c>
      <c r="B124" s="49" t="s">
        <v>79</v>
      </c>
      <c r="C124" s="54" t="s">
        <v>80</v>
      </c>
      <c r="D124" s="54" t="s">
        <v>124</v>
      </c>
      <c r="E124" s="55">
        <v>0</v>
      </c>
      <c r="F124" s="55">
        <v>0</v>
      </c>
      <c r="G124" s="55">
        <v>0</v>
      </c>
      <c r="H124" s="55">
        <v>0</v>
      </c>
      <c r="I124" s="55">
        <v>0</v>
      </c>
      <c r="J124" s="55">
        <v>6361934</v>
      </c>
      <c r="K124" s="55">
        <v>0</v>
      </c>
      <c r="L124" s="55"/>
      <c r="M124" s="55">
        <v>-6361934</v>
      </c>
      <c r="N124" s="55">
        <v>0</v>
      </c>
      <c r="O124" s="56">
        <v>6361934</v>
      </c>
      <c r="P124" s="1" t="s">
        <v>134</v>
      </c>
      <c r="Q124" s="53">
        <f t="shared" si="27"/>
        <v>0</v>
      </c>
      <c r="R124" s="1">
        <v>3</v>
      </c>
      <c r="S124" s="1" t="str">
        <f t="shared" si="28"/>
        <v>2</v>
      </c>
      <c r="T124" s="1" t="str">
        <f t="shared" si="29"/>
        <v>FD</v>
      </c>
      <c r="U124" s="1" t="str">
        <f t="shared" si="23"/>
        <v>´2490000000000000000000</v>
      </c>
    </row>
    <row r="125" spans="1:21" x14ac:dyDescent="0.2">
      <c r="A125" s="49" t="s">
        <v>137</v>
      </c>
      <c r="B125" s="49" t="s">
        <v>36</v>
      </c>
      <c r="C125" s="50" t="s">
        <v>37</v>
      </c>
      <c r="D125" s="50" t="s">
        <v>38</v>
      </c>
      <c r="E125" s="51">
        <v>36598724000</v>
      </c>
      <c r="F125" s="51">
        <v>0</v>
      </c>
      <c r="G125" s="51">
        <v>0</v>
      </c>
      <c r="H125" s="51">
        <v>36598724000</v>
      </c>
      <c r="I125" s="51">
        <v>10355956.35</v>
      </c>
      <c r="J125" s="51">
        <v>57995169.090000004</v>
      </c>
      <c r="K125" s="51">
        <v>0.15</v>
      </c>
      <c r="L125" s="51"/>
      <c r="M125" s="51">
        <v>36540728830.910004</v>
      </c>
      <c r="N125" s="51">
        <v>0</v>
      </c>
      <c r="O125" s="52">
        <v>57995169.090000004</v>
      </c>
      <c r="P125" s="1" t="s">
        <v>139</v>
      </c>
      <c r="Q125" s="53">
        <f>(H125-J125-M125)+(E125+G125-H125)</f>
        <v>0</v>
      </c>
      <c r="R125" s="1">
        <v>1</v>
      </c>
      <c r="S125" s="1" t="str">
        <f>MID(P125,2,1)</f>
        <v>2</v>
      </c>
      <c r="T125" s="1" t="str">
        <f>MID(P125,3,2)</f>
        <v>FD</v>
      </c>
      <c r="U125" s="1" t="str">
        <f t="shared" si="23"/>
        <v>´2000000000000000000000</v>
      </c>
    </row>
    <row r="126" spans="1:21" x14ac:dyDescent="0.2">
      <c r="A126" s="49" t="s">
        <v>137</v>
      </c>
      <c r="B126" s="49" t="s">
        <v>40</v>
      </c>
      <c r="C126" s="50" t="s">
        <v>41</v>
      </c>
      <c r="D126" s="50" t="s">
        <v>42</v>
      </c>
      <c r="E126" s="51">
        <v>262550000</v>
      </c>
      <c r="F126" s="51">
        <v>0</v>
      </c>
      <c r="G126" s="51">
        <v>0</v>
      </c>
      <c r="H126" s="51">
        <v>262550000</v>
      </c>
      <c r="I126" s="51">
        <v>10349763</v>
      </c>
      <c r="J126" s="51">
        <v>57985722.880000003</v>
      </c>
      <c r="K126" s="51">
        <v>22.08</v>
      </c>
      <c r="L126" s="51"/>
      <c r="M126" s="51">
        <v>204564277.12</v>
      </c>
      <c r="N126" s="51">
        <v>0</v>
      </c>
      <c r="O126" s="52">
        <v>57985722.880000003</v>
      </c>
      <c r="P126" s="1" t="s">
        <v>139</v>
      </c>
      <c r="Q126" s="53">
        <f t="shared" ref="Q126:Q138" si="30">(H126-J126-M126)+(E126+G126-H126)</f>
        <v>0</v>
      </c>
      <c r="R126" s="1">
        <v>2</v>
      </c>
      <c r="S126" s="1" t="str">
        <f t="shared" ref="S126:S138" si="31">MID(P126,2,1)</f>
        <v>2</v>
      </c>
      <c r="T126" s="1" t="str">
        <f t="shared" ref="T126:T138" si="32">MID(P126,3,2)</f>
        <v>FD</v>
      </c>
      <c r="U126" s="1" t="str">
        <f t="shared" si="23"/>
        <v>´2100000000000000000000</v>
      </c>
    </row>
    <row r="127" spans="1:21" x14ac:dyDescent="0.2">
      <c r="A127" s="49" t="s">
        <v>137</v>
      </c>
      <c r="B127" s="49" t="s">
        <v>43</v>
      </c>
      <c r="C127" s="50" t="s">
        <v>44</v>
      </c>
      <c r="D127" s="50" t="s">
        <v>45</v>
      </c>
      <c r="E127" s="51">
        <v>262550000</v>
      </c>
      <c r="F127" s="51">
        <v>0</v>
      </c>
      <c r="G127" s="51">
        <v>0</v>
      </c>
      <c r="H127" s="51">
        <v>262550000</v>
      </c>
      <c r="I127" s="51">
        <v>10349763</v>
      </c>
      <c r="J127" s="51">
        <v>57985722.880000003</v>
      </c>
      <c r="K127" s="51">
        <v>22.08</v>
      </c>
      <c r="L127" s="51"/>
      <c r="M127" s="51">
        <v>204564277.12</v>
      </c>
      <c r="N127" s="51">
        <v>0</v>
      </c>
      <c r="O127" s="52">
        <v>57985722.880000003</v>
      </c>
      <c r="P127" s="1" t="s">
        <v>139</v>
      </c>
      <c r="Q127" s="53">
        <f t="shared" si="30"/>
        <v>0</v>
      </c>
      <c r="R127" s="1">
        <v>3</v>
      </c>
      <c r="S127" s="1" t="str">
        <f t="shared" si="31"/>
        <v>2</v>
      </c>
      <c r="T127" s="1" t="str">
        <f t="shared" si="32"/>
        <v>FD</v>
      </c>
      <c r="U127" s="1" t="str">
        <f t="shared" si="23"/>
        <v>´2120000000000000000000</v>
      </c>
    </row>
    <row r="128" spans="1:21" x14ac:dyDescent="0.2">
      <c r="A128" s="49" t="s">
        <v>137</v>
      </c>
      <c r="B128" s="49" t="s">
        <v>46</v>
      </c>
      <c r="C128" s="50" t="s">
        <v>47</v>
      </c>
      <c r="D128" s="50" t="s">
        <v>48</v>
      </c>
      <c r="E128" s="51">
        <v>185000000</v>
      </c>
      <c r="F128" s="51">
        <v>0</v>
      </c>
      <c r="G128" s="51">
        <v>0</v>
      </c>
      <c r="H128" s="51">
        <v>185000000</v>
      </c>
      <c r="I128" s="51">
        <v>10285693</v>
      </c>
      <c r="J128" s="51">
        <v>31842281.879999999</v>
      </c>
      <c r="K128" s="51">
        <v>17.21</v>
      </c>
      <c r="L128" s="51"/>
      <c r="M128" s="51">
        <v>153157718.12</v>
      </c>
      <c r="N128" s="51">
        <v>0</v>
      </c>
      <c r="O128" s="52">
        <v>31842281.879999999</v>
      </c>
      <c r="P128" s="1" t="s">
        <v>139</v>
      </c>
      <c r="Q128" s="53">
        <f t="shared" si="30"/>
        <v>0</v>
      </c>
      <c r="R128" s="1">
        <v>5</v>
      </c>
      <c r="S128" s="1" t="str">
        <f t="shared" si="31"/>
        <v>2</v>
      </c>
      <c r="T128" s="1" t="str">
        <f t="shared" si="32"/>
        <v>FD</v>
      </c>
      <c r="U128" s="1" t="str">
        <f t="shared" si="23"/>
        <v>´2120300000000000000000</v>
      </c>
    </row>
    <row r="129" spans="1:21" x14ac:dyDescent="0.2">
      <c r="A129" s="49" t="s">
        <v>137</v>
      </c>
      <c r="B129" s="49" t="s">
        <v>49</v>
      </c>
      <c r="C129" s="50" t="s">
        <v>50</v>
      </c>
      <c r="D129" s="50" t="s">
        <v>51</v>
      </c>
      <c r="E129" s="51">
        <v>42000000</v>
      </c>
      <c r="F129" s="51">
        <v>0</v>
      </c>
      <c r="G129" s="51">
        <v>0</v>
      </c>
      <c r="H129" s="51">
        <v>42000000</v>
      </c>
      <c r="I129" s="51">
        <v>0</v>
      </c>
      <c r="J129" s="51">
        <v>13050420</v>
      </c>
      <c r="K129" s="51">
        <v>31.07</v>
      </c>
      <c r="L129" s="51"/>
      <c r="M129" s="51">
        <v>28949580</v>
      </c>
      <c r="N129" s="51">
        <v>0</v>
      </c>
      <c r="O129" s="52">
        <v>13050420</v>
      </c>
      <c r="P129" s="1" t="s">
        <v>139</v>
      </c>
      <c r="Q129" s="53">
        <f t="shared" si="30"/>
        <v>0</v>
      </c>
      <c r="R129" s="1">
        <v>5</v>
      </c>
      <c r="S129" s="1" t="str">
        <f t="shared" si="31"/>
        <v>2</v>
      </c>
      <c r="T129" s="1" t="str">
        <f t="shared" si="32"/>
        <v>FD</v>
      </c>
      <c r="U129" s="1" t="str">
        <f t="shared" si="23"/>
        <v>´2120400000000000000000</v>
      </c>
    </row>
    <row r="130" spans="1:21" x14ac:dyDescent="0.2">
      <c r="A130" s="49" t="s">
        <v>137</v>
      </c>
      <c r="B130" s="49" t="s">
        <v>52</v>
      </c>
      <c r="C130" s="50" t="s">
        <v>53</v>
      </c>
      <c r="D130" s="50" t="s">
        <v>54</v>
      </c>
      <c r="E130" s="51">
        <v>42000000</v>
      </c>
      <c r="F130" s="51">
        <v>0</v>
      </c>
      <c r="G130" s="51">
        <v>0</v>
      </c>
      <c r="H130" s="51">
        <v>42000000</v>
      </c>
      <c r="I130" s="51">
        <v>0</v>
      </c>
      <c r="J130" s="51">
        <v>13050420</v>
      </c>
      <c r="K130" s="51">
        <v>31.07</v>
      </c>
      <c r="L130" s="51"/>
      <c r="M130" s="51">
        <v>28949580</v>
      </c>
      <c r="N130" s="51">
        <v>0</v>
      </c>
      <c r="O130" s="52">
        <v>13050420</v>
      </c>
      <c r="P130" s="1" t="s">
        <v>139</v>
      </c>
      <c r="Q130" s="53">
        <f t="shared" si="30"/>
        <v>0</v>
      </c>
      <c r="R130" s="1">
        <v>7</v>
      </c>
      <c r="S130" s="1" t="str">
        <f t="shared" si="31"/>
        <v>2</v>
      </c>
      <c r="T130" s="1" t="str">
        <f t="shared" si="32"/>
        <v>FD</v>
      </c>
      <c r="U130" s="1" t="str">
        <f t="shared" si="23"/>
        <v>´2120402000000000000000</v>
      </c>
    </row>
    <row r="131" spans="1:21" x14ac:dyDescent="0.2">
      <c r="A131" s="49" t="s">
        <v>137</v>
      </c>
      <c r="B131" s="49" t="s">
        <v>55</v>
      </c>
      <c r="C131" s="50" t="s">
        <v>56</v>
      </c>
      <c r="D131" s="50" t="s">
        <v>57</v>
      </c>
      <c r="E131" s="51">
        <v>35550000</v>
      </c>
      <c r="F131" s="51">
        <v>0</v>
      </c>
      <c r="G131" s="51">
        <v>0</v>
      </c>
      <c r="H131" s="51">
        <v>35550000</v>
      </c>
      <c r="I131" s="51">
        <v>64070</v>
      </c>
      <c r="J131" s="51">
        <v>13093021</v>
      </c>
      <c r="K131" s="51">
        <v>36.82</v>
      </c>
      <c r="L131" s="51"/>
      <c r="M131" s="51">
        <v>22456979</v>
      </c>
      <c r="N131" s="51">
        <v>0</v>
      </c>
      <c r="O131" s="52">
        <v>13093021</v>
      </c>
      <c r="P131" s="1" t="s">
        <v>139</v>
      </c>
      <c r="Q131" s="53">
        <f t="shared" si="30"/>
        <v>0</v>
      </c>
      <c r="R131" s="1">
        <v>5</v>
      </c>
      <c r="S131" s="1" t="str">
        <f t="shared" si="31"/>
        <v>2</v>
      </c>
      <c r="T131" s="1" t="str">
        <f t="shared" si="32"/>
        <v>FD</v>
      </c>
      <c r="U131" s="1" t="str">
        <f t="shared" si="23"/>
        <v>´2129900000000000000000</v>
      </c>
    </row>
    <row r="132" spans="1:21" x14ac:dyDescent="0.2">
      <c r="A132" s="49" t="s">
        <v>137</v>
      </c>
      <c r="B132" s="49" t="s">
        <v>58</v>
      </c>
      <c r="C132" s="50" t="s">
        <v>59</v>
      </c>
      <c r="D132" s="50" t="s">
        <v>60</v>
      </c>
      <c r="E132" s="51">
        <v>36334369000</v>
      </c>
      <c r="F132" s="51">
        <v>0</v>
      </c>
      <c r="G132" s="51">
        <v>0</v>
      </c>
      <c r="H132" s="51">
        <v>36334369000</v>
      </c>
      <c r="I132" s="51">
        <v>0</v>
      </c>
      <c r="J132" s="51">
        <v>0</v>
      </c>
      <c r="K132" s="51">
        <v>0</v>
      </c>
      <c r="L132" s="51"/>
      <c r="M132" s="51">
        <v>36334369000</v>
      </c>
      <c r="N132" s="51">
        <v>0</v>
      </c>
      <c r="O132" s="52">
        <v>0</v>
      </c>
      <c r="P132" s="1" t="s">
        <v>139</v>
      </c>
      <c r="Q132" s="53">
        <f t="shared" si="30"/>
        <v>0</v>
      </c>
      <c r="R132" s="1">
        <v>2</v>
      </c>
      <c r="S132" s="1" t="str">
        <f t="shared" si="31"/>
        <v>2</v>
      </c>
      <c r="T132" s="1" t="str">
        <f t="shared" si="32"/>
        <v>FD</v>
      </c>
      <c r="U132" s="1" t="str">
        <f t="shared" si="23"/>
        <v>´2200000000000000000000</v>
      </c>
    </row>
    <row r="133" spans="1:21" x14ac:dyDescent="0.2">
      <c r="A133" s="49" t="s">
        <v>137</v>
      </c>
      <c r="B133" s="49" t="s">
        <v>61</v>
      </c>
      <c r="C133" s="50" t="s">
        <v>62</v>
      </c>
      <c r="D133" s="50" t="s">
        <v>63</v>
      </c>
      <c r="E133" s="51">
        <v>36334369000</v>
      </c>
      <c r="F133" s="51">
        <v>0</v>
      </c>
      <c r="G133" s="51">
        <v>0</v>
      </c>
      <c r="H133" s="51">
        <v>36334369000</v>
      </c>
      <c r="I133" s="51">
        <v>0</v>
      </c>
      <c r="J133" s="51">
        <v>0</v>
      </c>
      <c r="K133" s="51">
        <v>0</v>
      </c>
      <c r="L133" s="51"/>
      <c r="M133" s="51">
        <v>36334369000</v>
      </c>
      <c r="N133" s="51">
        <v>0</v>
      </c>
      <c r="O133" s="52">
        <v>0</v>
      </c>
      <c r="P133" s="1" t="s">
        <v>139</v>
      </c>
      <c r="Q133" s="53">
        <f t="shared" si="30"/>
        <v>0</v>
      </c>
      <c r="R133" s="1">
        <v>3</v>
      </c>
      <c r="S133" s="1" t="str">
        <f t="shared" si="31"/>
        <v>2</v>
      </c>
      <c r="T133" s="1" t="str">
        <f t="shared" si="32"/>
        <v>FD</v>
      </c>
      <c r="U133" s="1" t="str">
        <f t="shared" si="23"/>
        <v>´2240000000000000000000</v>
      </c>
    </row>
    <row r="134" spans="1:21" ht="25.5" x14ac:dyDescent="0.2">
      <c r="A134" s="49" t="s">
        <v>137</v>
      </c>
      <c r="B134" s="49" t="s">
        <v>64</v>
      </c>
      <c r="C134" s="50" t="s">
        <v>65</v>
      </c>
      <c r="D134" s="50" t="s">
        <v>66</v>
      </c>
      <c r="E134" s="51">
        <v>36334369000</v>
      </c>
      <c r="F134" s="51">
        <v>0</v>
      </c>
      <c r="G134" s="51">
        <v>0</v>
      </c>
      <c r="H134" s="51">
        <v>36334369000</v>
      </c>
      <c r="I134" s="51">
        <v>0</v>
      </c>
      <c r="J134" s="51">
        <v>0</v>
      </c>
      <c r="K134" s="51">
        <v>0</v>
      </c>
      <c r="L134" s="51"/>
      <c r="M134" s="51">
        <v>36334369000</v>
      </c>
      <c r="N134" s="51">
        <v>0</v>
      </c>
      <c r="O134" s="52">
        <v>0</v>
      </c>
      <c r="P134" s="1" t="s">
        <v>139</v>
      </c>
      <c r="Q134" s="53">
        <f t="shared" si="30"/>
        <v>0</v>
      </c>
      <c r="R134" s="1">
        <v>5</v>
      </c>
      <c r="S134" s="1" t="str">
        <f t="shared" si="31"/>
        <v>2</v>
      </c>
      <c r="T134" s="1" t="str">
        <f t="shared" si="32"/>
        <v>FD</v>
      </c>
      <c r="U134" s="1" t="str">
        <f t="shared" si="23"/>
        <v>´2240500000000000000000</v>
      </c>
    </row>
    <row r="135" spans="1:21" x14ac:dyDescent="0.2">
      <c r="A135" s="49" t="s">
        <v>137</v>
      </c>
      <c r="B135" s="49" t="s">
        <v>67</v>
      </c>
      <c r="C135" s="50" t="s">
        <v>68</v>
      </c>
      <c r="D135" s="50" t="s">
        <v>69</v>
      </c>
      <c r="E135" s="51">
        <v>36334369000</v>
      </c>
      <c r="F135" s="51">
        <v>0</v>
      </c>
      <c r="G135" s="51">
        <v>0</v>
      </c>
      <c r="H135" s="51">
        <v>36334369000</v>
      </c>
      <c r="I135" s="51">
        <v>0</v>
      </c>
      <c r="J135" s="51">
        <v>0</v>
      </c>
      <c r="K135" s="51">
        <v>0</v>
      </c>
      <c r="L135" s="51"/>
      <c r="M135" s="51">
        <v>36334369000</v>
      </c>
      <c r="N135" s="51">
        <v>0</v>
      </c>
      <c r="O135" s="52">
        <v>0</v>
      </c>
      <c r="P135" s="1" t="s">
        <v>139</v>
      </c>
      <c r="Q135" s="53">
        <f t="shared" si="30"/>
        <v>0</v>
      </c>
      <c r="R135" s="1">
        <v>7</v>
      </c>
      <c r="S135" s="1" t="str">
        <f t="shared" si="31"/>
        <v>2</v>
      </c>
      <c r="T135" s="1" t="str">
        <f t="shared" si="32"/>
        <v>FD</v>
      </c>
      <c r="U135" s="1" t="str">
        <f t="shared" si="23"/>
        <v>´2240501000000000000000</v>
      </c>
    </row>
    <row r="136" spans="1:21" x14ac:dyDescent="0.2">
      <c r="A136" s="49" t="s">
        <v>137</v>
      </c>
      <c r="B136" s="49" t="s">
        <v>70</v>
      </c>
      <c r="C136" s="50" t="s">
        <v>71</v>
      </c>
      <c r="D136" s="50" t="s">
        <v>72</v>
      </c>
      <c r="E136" s="51">
        <v>1805000</v>
      </c>
      <c r="F136" s="51">
        <v>0</v>
      </c>
      <c r="G136" s="51">
        <v>0</v>
      </c>
      <c r="H136" s="51">
        <v>1805000</v>
      </c>
      <c r="I136" s="51">
        <v>6193.35</v>
      </c>
      <c r="J136" s="51">
        <v>9446.2099999999991</v>
      </c>
      <c r="K136" s="51">
        <v>0.52</v>
      </c>
      <c r="L136" s="51"/>
      <c r="M136" s="51">
        <v>1795553.79</v>
      </c>
      <c r="N136" s="51">
        <v>0</v>
      </c>
      <c r="O136" s="52">
        <v>9446.2099999999991</v>
      </c>
      <c r="P136" s="1" t="s">
        <v>139</v>
      </c>
      <c r="Q136" s="53">
        <f t="shared" si="30"/>
        <v>0</v>
      </c>
      <c r="R136" s="1">
        <v>2</v>
      </c>
      <c r="S136" s="1" t="str">
        <f t="shared" si="31"/>
        <v>2</v>
      </c>
      <c r="T136" s="1" t="str">
        <f t="shared" si="32"/>
        <v>FD</v>
      </c>
      <c r="U136" s="1" t="str">
        <f t="shared" si="23"/>
        <v>´2400000000000000000000</v>
      </c>
    </row>
    <row r="137" spans="1:21" ht="25.5" x14ac:dyDescent="0.2">
      <c r="A137" s="49" t="s">
        <v>137</v>
      </c>
      <c r="B137" s="49" t="s">
        <v>73</v>
      </c>
      <c r="C137" s="50" t="s">
        <v>74</v>
      </c>
      <c r="D137" s="50" t="s">
        <v>75</v>
      </c>
      <c r="E137" s="51">
        <v>1805000</v>
      </c>
      <c r="F137" s="51">
        <v>0</v>
      </c>
      <c r="G137" s="51">
        <v>0</v>
      </c>
      <c r="H137" s="51">
        <v>1805000</v>
      </c>
      <c r="I137" s="51">
        <v>6193.35</v>
      </c>
      <c r="J137" s="51">
        <v>9446.2099999999991</v>
      </c>
      <c r="K137" s="51">
        <v>0.52</v>
      </c>
      <c r="L137" s="51"/>
      <c r="M137" s="51">
        <v>1795553.79</v>
      </c>
      <c r="N137" s="51">
        <v>0</v>
      </c>
      <c r="O137" s="52">
        <v>9446.2099999999991</v>
      </c>
      <c r="P137" s="1" t="s">
        <v>139</v>
      </c>
      <c r="Q137" s="53">
        <f t="shared" si="30"/>
        <v>0</v>
      </c>
      <c r="R137" s="1">
        <v>3</v>
      </c>
      <c r="S137" s="1" t="str">
        <f t="shared" si="31"/>
        <v>2</v>
      </c>
      <c r="T137" s="1" t="str">
        <f t="shared" si="32"/>
        <v>FD</v>
      </c>
      <c r="U137" s="1" t="str">
        <f t="shared" si="23"/>
        <v>´2430000000000000000000</v>
      </c>
    </row>
    <row r="138" spans="1:21" ht="26.25" thickBot="1" x14ac:dyDescent="0.25">
      <c r="A138" s="49" t="s">
        <v>137</v>
      </c>
      <c r="B138" s="49" t="s">
        <v>76</v>
      </c>
      <c r="C138" s="54" t="s">
        <v>77</v>
      </c>
      <c r="D138" s="54" t="s">
        <v>130</v>
      </c>
      <c r="E138" s="55">
        <v>1805000</v>
      </c>
      <c r="F138" s="55">
        <v>0</v>
      </c>
      <c r="G138" s="55">
        <v>0</v>
      </c>
      <c r="H138" s="55">
        <v>1805000</v>
      </c>
      <c r="I138" s="55">
        <v>6193.35</v>
      </c>
      <c r="J138" s="55">
        <v>9446.2099999999991</v>
      </c>
      <c r="K138" s="55">
        <v>0.52</v>
      </c>
      <c r="L138" s="55"/>
      <c r="M138" s="55">
        <v>1795553.79</v>
      </c>
      <c r="N138" s="55">
        <v>0</v>
      </c>
      <c r="O138" s="56">
        <v>9446.2099999999991</v>
      </c>
      <c r="P138" s="1" t="s">
        <v>139</v>
      </c>
      <c r="Q138" s="53">
        <f t="shared" si="30"/>
        <v>0</v>
      </c>
      <c r="R138" s="1">
        <v>5</v>
      </c>
      <c r="S138" s="1" t="str">
        <f t="shared" si="31"/>
        <v>2</v>
      </c>
      <c r="T138" s="1" t="str">
        <f t="shared" si="32"/>
        <v>FD</v>
      </c>
      <c r="U138" s="1" t="str">
        <f t="shared" si="23"/>
        <v>´2430200000000000000000</v>
      </c>
    </row>
    <row r="139" spans="1:21" x14ac:dyDescent="0.2">
      <c r="A139" s="49" t="s">
        <v>142</v>
      </c>
      <c r="B139" s="49" t="s">
        <v>36</v>
      </c>
      <c r="C139" s="50" t="s">
        <v>37</v>
      </c>
      <c r="D139" s="50" t="s">
        <v>38</v>
      </c>
      <c r="E139" s="51">
        <v>42590225000</v>
      </c>
      <c r="F139" s="51">
        <v>0</v>
      </c>
      <c r="G139" s="51">
        <v>0</v>
      </c>
      <c r="H139" s="51">
        <v>42590225000</v>
      </c>
      <c r="I139" s="51">
        <v>22657126.140000001</v>
      </c>
      <c r="J139" s="51">
        <v>183339684.24000001</v>
      </c>
      <c r="K139" s="51">
        <v>0.43</v>
      </c>
      <c r="L139" s="51"/>
      <c r="M139" s="51">
        <v>42406885315.760002</v>
      </c>
      <c r="N139" s="51">
        <v>0</v>
      </c>
      <c r="O139" s="52">
        <v>183339684.24000001</v>
      </c>
      <c r="P139" s="1" t="s">
        <v>144</v>
      </c>
      <c r="Q139" s="53">
        <f>(H139-J139-M139)+(E139+G139-H139)</f>
        <v>0</v>
      </c>
      <c r="R139" s="1">
        <v>1</v>
      </c>
      <c r="S139" s="1" t="str">
        <f>MID(P139,2,1)</f>
        <v>2</v>
      </c>
      <c r="T139" s="1" t="str">
        <f>MID(P139,3,2)</f>
        <v>FD</v>
      </c>
      <c r="U139" s="1" t="str">
        <f t="shared" si="23"/>
        <v>´2000000000000000000000</v>
      </c>
    </row>
    <row r="140" spans="1:21" x14ac:dyDescent="0.2">
      <c r="A140" s="49" t="s">
        <v>142</v>
      </c>
      <c r="B140" s="49" t="s">
        <v>40</v>
      </c>
      <c r="C140" s="50" t="s">
        <v>41</v>
      </c>
      <c r="D140" s="50" t="s">
        <v>42</v>
      </c>
      <c r="E140" s="51">
        <v>143000000</v>
      </c>
      <c r="F140" s="51">
        <v>0</v>
      </c>
      <c r="G140" s="51">
        <v>0</v>
      </c>
      <c r="H140" s="51">
        <v>143000000</v>
      </c>
      <c r="I140" s="51">
        <v>10115263.5</v>
      </c>
      <c r="J140" s="51">
        <v>56276669.270000003</v>
      </c>
      <c r="K140" s="51">
        <v>39.35</v>
      </c>
      <c r="L140" s="51"/>
      <c r="M140" s="51">
        <v>86723330.730000004</v>
      </c>
      <c r="N140" s="51">
        <v>0</v>
      </c>
      <c r="O140" s="52">
        <v>56276669.270000003</v>
      </c>
      <c r="P140" s="1" t="s">
        <v>144</v>
      </c>
      <c r="Q140" s="53">
        <f t="shared" ref="Q140:Q152" si="33">(H140-J140-M140)+(E140+G140-H140)</f>
        <v>-1.4901161193847656E-8</v>
      </c>
      <c r="R140" s="1">
        <v>2</v>
      </c>
      <c r="S140" s="1" t="str">
        <f t="shared" ref="S140:S152" si="34">MID(P140,2,1)</f>
        <v>2</v>
      </c>
      <c r="T140" s="1" t="str">
        <f t="shared" ref="T140:T152" si="35">MID(P140,3,2)</f>
        <v>FD</v>
      </c>
      <c r="U140" s="1" t="str">
        <f t="shared" si="23"/>
        <v>´2100000000000000000000</v>
      </c>
    </row>
    <row r="141" spans="1:21" x14ac:dyDescent="0.2">
      <c r="A141" s="49" t="s">
        <v>142</v>
      </c>
      <c r="B141" s="49" t="s">
        <v>43</v>
      </c>
      <c r="C141" s="50" t="s">
        <v>44</v>
      </c>
      <c r="D141" s="50" t="s">
        <v>45</v>
      </c>
      <c r="E141" s="51">
        <v>143000000</v>
      </c>
      <c r="F141" s="51">
        <v>0</v>
      </c>
      <c r="G141" s="51">
        <v>0</v>
      </c>
      <c r="H141" s="51">
        <v>143000000</v>
      </c>
      <c r="I141" s="51">
        <v>10115263.5</v>
      </c>
      <c r="J141" s="51">
        <v>56276669.270000003</v>
      </c>
      <c r="K141" s="51">
        <v>39.35</v>
      </c>
      <c r="L141" s="51"/>
      <c r="M141" s="51">
        <v>86723330.730000004</v>
      </c>
      <c r="N141" s="51">
        <v>0</v>
      </c>
      <c r="O141" s="52">
        <v>56276669.270000003</v>
      </c>
      <c r="P141" s="1" t="s">
        <v>144</v>
      </c>
      <c r="Q141" s="53">
        <f t="shared" si="33"/>
        <v>-1.4901161193847656E-8</v>
      </c>
      <c r="R141" s="1">
        <v>3</v>
      </c>
      <c r="S141" s="1" t="str">
        <f t="shared" si="34"/>
        <v>2</v>
      </c>
      <c r="T141" s="1" t="str">
        <f t="shared" si="35"/>
        <v>FD</v>
      </c>
      <c r="U141" s="1" t="str">
        <f t="shared" si="23"/>
        <v>´2120000000000000000000</v>
      </c>
    </row>
    <row r="142" spans="1:21" x14ac:dyDescent="0.2">
      <c r="A142" s="49" t="s">
        <v>142</v>
      </c>
      <c r="B142" s="49" t="s">
        <v>46</v>
      </c>
      <c r="C142" s="50" t="s">
        <v>47</v>
      </c>
      <c r="D142" s="50" t="s">
        <v>48</v>
      </c>
      <c r="E142" s="51">
        <v>140000000</v>
      </c>
      <c r="F142" s="51">
        <v>0</v>
      </c>
      <c r="G142" s="51">
        <v>0</v>
      </c>
      <c r="H142" s="51">
        <v>140000000</v>
      </c>
      <c r="I142" s="51">
        <v>9932169.5</v>
      </c>
      <c r="J142" s="51">
        <v>27768428.27</v>
      </c>
      <c r="K142" s="51">
        <v>19.829999999999998</v>
      </c>
      <c r="L142" s="51"/>
      <c r="M142" s="51">
        <v>112231571.73</v>
      </c>
      <c r="N142" s="51">
        <v>0</v>
      </c>
      <c r="O142" s="52">
        <v>27768428.27</v>
      </c>
      <c r="P142" s="1" t="s">
        <v>144</v>
      </c>
      <c r="Q142" s="53">
        <f t="shared" si="33"/>
        <v>0</v>
      </c>
      <c r="R142" s="1">
        <v>5</v>
      </c>
      <c r="S142" s="1" t="str">
        <f t="shared" si="34"/>
        <v>2</v>
      </c>
      <c r="T142" s="1" t="str">
        <f t="shared" si="35"/>
        <v>FD</v>
      </c>
      <c r="U142" s="1" t="str">
        <f t="shared" si="23"/>
        <v>´2120300000000000000000</v>
      </c>
    </row>
    <row r="143" spans="1:21" x14ac:dyDescent="0.2">
      <c r="A143" s="49" t="s">
        <v>142</v>
      </c>
      <c r="B143" s="49" t="s">
        <v>55</v>
      </c>
      <c r="C143" s="50" t="s">
        <v>56</v>
      </c>
      <c r="D143" s="50" t="s">
        <v>57</v>
      </c>
      <c r="E143" s="51">
        <v>3000000</v>
      </c>
      <c r="F143" s="51">
        <v>0</v>
      </c>
      <c r="G143" s="51">
        <v>0</v>
      </c>
      <c r="H143" s="51">
        <v>3000000</v>
      </c>
      <c r="I143" s="51">
        <v>183094</v>
      </c>
      <c r="J143" s="51">
        <v>28508241</v>
      </c>
      <c r="K143" s="51">
        <v>950.27</v>
      </c>
      <c r="L143" s="51"/>
      <c r="M143" s="51">
        <v>-25508241</v>
      </c>
      <c r="N143" s="51">
        <v>0</v>
      </c>
      <c r="O143" s="52">
        <v>28508241</v>
      </c>
      <c r="P143" s="1" t="s">
        <v>144</v>
      </c>
      <c r="Q143" s="53">
        <f t="shared" si="33"/>
        <v>0</v>
      </c>
      <c r="R143" s="1">
        <v>5</v>
      </c>
      <c r="S143" s="1" t="str">
        <f t="shared" si="34"/>
        <v>2</v>
      </c>
      <c r="T143" s="1" t="str">
        <f t="shared" si="35"/>
        <v>FD</v>
      </c>
      <c r="U143" s="1" t="str">
        <f t="shared" si="23"/>
        <v>´2129900000000000000000</v>
      </c>
    </row>
    <row r="144" spans="1:21" x14ac:dyDescent="0.2">
      <c r="A144" s="49" t="s">
        <v>142</v>
      </c>
      <c r="B144" s="49" t="s">
        <v>58</v>
      </c>
      <c r="C144" s="50" t="s">
        <v>59</v>
      </c>
      <c r="D144" s="50" t="s">
        <v>60</v>
      </c>
      <c r="E144" s="51">
        <v>42447225000</v>
      </c>
      <c r="F144" s="51">
        <v>0</v>
      </c>
      <c r="G144" s="51">
        <v>0</v>
      </c>
      <c r="H144" s="51">
        <v>42447225000</v>
      </c>
      <c r="I144" s="51">
        <v>0</v>
      </c>
      <c r="J144" s="51">
        <v>0</v>
      </c>
      <c r="K144" s="51">
        <v>0</v>
      </c>
      <c r="L144" s="51"/>
      <c r="M144" s="51">
        <v>42447225000</v>
      </c>
      <c r="N144" s="51">
        <v>0</v>
      </c>
      <c r="O144" s="52">
        <v>0</v>
      </c>
      <c r="P144" s="1" t="s">
        <v>144</v>
      </c>
      <c r="Q144" s="53">
        <f t="shared" si="33"/>
        <v>0</v>
      </c>
      <c r="R144" s="1">
        <v>2</v>
      </c>
      <c r="S144" s="1" t="str">
        <f t="shared" si="34"/>
        <v>2</v>
      </c>
      <c r="T144" s="1" t="str">
        <f t="shared" si="35"/>
        <v>FD</v>
      </c>
      <c r="U144" s="1" t="str">
        <f t="shared" si="23"/>
        <v>´2200000000000000000000</v>
      </c>
    </row>
    <row r="145" spans="1:21" x14ac:dyDescent="0.2">
      <c r="A145" s="49" t="s">
        <v>142</v>
      </c>
      <c r="B145" s="49" t="s">
        <v>61</v>
      </c>
      <c r="C145" s="50" t="s">
        <v>62</v>
      </c>
      <c r="D145" s="50" t="s">
        <v>63</v>
      </c>
      <c r="E145" s="51">
        <v>42447225000</v>
      </c>
      <c r="F145" s="51">
        <v>0</v>
      </c>
      <c r="G145" s="51">
        <v>0</v>
      </c>
      <c r="H145" s="51">
        <v>42447225000</v>
      </c>
      <c r="I145" s="51">
        <v>0</v>
      </c>
      <c r="J145" s="51">
        <v>0</v>
      </c>
      <c r="K145" s="51">
        <v>0</v>
      </c>
      <c r="L145" s="51"/>
      <c r="M145" s="51">
        <v>42447225000</v>
      </c>
      <c r="N145" s="51">
        <v>0</v>
      </c>
      <c r="O145" s="52">
        <v>0</v>
      </c>
      <c r="P145" s="1" t="s">
        <v>144</v>
      </c>
      <c r="Q145" s="53">
        <f t="shared" si="33"/>
        <v>0</v>
      </c>
      <c r="R145" s="1">
        <v>3</v>
      </c>
      <c r="S145" s="1" t="str">
        <f t="shared" si="34"/>
        <v>2</v>
      </c>
      <c r="T145" s="1" t="str">
        <f t="shared" si="35"/>
        <v>FD</v>
      </c>
      <c r="U145" s="1" t="str">
        <f t="shared" si="23"/>
        <v>´2240000000000000000000</v>
      </c>
    </row>
    <row r="146" spans="1:21" ht="25.5" x14ac:dyDescent="0.2">
      <c r="A146" s="49" t="s">
        <v>142</v>
      </c>
      <c r="B146" s="49" t="s">
        <v>64</v>
      </c>
      <c r="C146" s="50" t="s">
        <v>65</v>
      </c>
      <c r="D146" s="50" t="s">
        <v>66</v>
      </c>
      <c r="E146" s="51">
        <v>42447225000</v>
      </c>
      <c r="F146" s="51">
        <v>0</v>
      </c>
      <c r="G146" s="51">
        <v>0</v>
      </c>
      <c r="H146" s="51">
        <v>42447225000</v>
      </c>
      <c r="I146" s="51">
        <v>0</v>
      </c>
      <c r="J146" s="51">
        <v>0</v>
      </c>
      <c r="K146" s="51">
        <v>0</v>
      </c>
      <c r="L146" s="51"/>
      <c r="M146" s="51">
        <v>42447225000</v>
      </c>
      <c r="N146" s="51">
        <v>0</v>
      </c>
      <c r="O146" s="52">
        <v>0</v>
      </c>
      <c r="P146" s="1" t="s">
        <v>144</v>
      </c>
      <c r="Q146" s="53">
        <f t="shared" si="33"/>
        <v>0</v>
      </c>
      <c r="R146" s="1">
        <v>5</v>
      </c>
      <c r="S146" s="1" t="str">
        <f t="shared" si="34"/>
        <v>2</v>
      </c>
      <c r="T146" s="1" t="str">
        <f t="shared" si="35"/>
        <v>FD</v>
      </c>
      <c r="U146" s="1" t="str">
        <f t="shared" si="23"/>
        <v>´2240500000000000000000</v>
      </c>
    </row>
    <row r="147" spans="1:21" x14ac:dyDescent="0.2">
      <c r="A147" s="49" t="s">
        <v>142</v>
      </c>
      <c r="B147" s="49" t="s">
        <v>67</v>
      </c>
      <c r="C147" s="50" t="s">
        <v>68</v>
      </c>
      <c r="D147" s="50" t="s">
        <v>69</v>
      </c>
      <c r="E147" s="51">
        <v>42447225000</v>
      </c>
      <c r="F147" s="51">
        <v>0</v>
      </c>
      <c r="G147" s="51">
        <v>0</v>
      </c>
      <c r="H147" s="51">
        <v>42447225000</v>
      </c>
      <c r="I147" s="51">
        <v>0</v>
      </c>
      <c r="J147" s="51">
        <v>0</v>
      </c>
      <c r="K147" s="51">
        <v>0</v>
      </c>
      <c r="L147" s="51"/>
      <c r="M147" s="51">
        <v>42447225000</v>
      </c>
      <c r="N147" s="51">
        <v>0</v>
      </c>
      <c r="O147" s="52">
        <v>0</v>
      </c>
      <c r="P147" s="1" t="s">
        <v>144</v>
      </c>
      <c r="Q147" s="53">
        <f t="shared" si="33"/>
        <v>0</v>
      </c>
      <c r="R147" s="1">
        <v>7</v>
      </c>
      <c r="S147" s="1" t="str">
        <f t="shared" si="34"/>
        <v>2</v>
      </c>
      <c r="T147" s="1" t="str">
        <f t="shared" si="35"/>
        <v>FD</v>
      </c>
      <c r="U147" s="1" t="str">
        <f t="shared" si="23"/>
        <v>´2240501000000000000000</v>
      </c>
    </row>
    <row r="148" spans="1:21" x14ac:dyDescent="0.2">
      <c r="A148" s="49" t="s">
        <v>142</v>
      </c>
      <c r="B148" s="49" t="s">
        <v>70</v>
      </c>
      <c r="C148" s="50" t="s">
        <v>71</v>
      </c>
      <c r="D148" s="50" t="s">
        <v>72</v>
      </c>
      <c r="E148" s="51">
        <v>0</v>
      </c>
      <c r="F148" s="51">
        <v>0</v>
      </c>
      <c r="G148" s="51">
        <v>0</v>
      </c>
      <c r="H148" s="51">
        <v>0</v>
      </c>
      <c r="I148" s="51">
        <v>12541862.640000001</v>
      </c>
      <c r="J148" s="51">
        <v>127063014.97</v>
      </c>
      <c r="K148" s="51">
        <v>0</v>
      </c>
      <c r="L148" s="51"/>
      <c r="M148" s="51">
        <v>-127063014.97</v>
      </c>
      <c r="N148" s="51">
        <v>0</v>
      </c>
      <c r="O148" s="52">
        <v>127063014.97</v>
      </c>
      <c r="P148" s="1" t="s">
        <v>144</v>
      </c>
      <c r="Q148" s="53">
        <f t="shared" si="33"/>
        <v>0</v>
      </c>
      <c r="R148" s="1">
        <v>2</v>
      </c>
      <c r="S148" s="1" t="str">
        <f t="shared" si="34"/>
        <v>2</v>
      </c>
      <c r="T148" s="1" t="str">
        <f t="shared" si="35"/>
        <v>FD</v>
      </c>
      <c r="U148" s="1" t="str">
        <f t="shared" si="23"/>
        <v>´2400000000000000000000</v>
      </c>
    </row>
    <row r="149" spans="1:21" x14ac:dyDescent="0.2">
      <c r="A149" s="49" t="s">
        <v>142</v>
      </c>
      <c r="B149" s="49" t="s">
        <v>88</v>
      </c>
      <c r="C149" s="50" t="s">
        <v>89</v>
      </c>
      <c r="D149" s="50" t="s">
        <v>90</v>
      </c>
      <c r="E149" s="51">
        <v>0</v>
      </c>
      <c r="F149" s="51">
        <v>0</v>
      </c>
      <c r="G149" s="51">
        <v>0</v>
      </c>
      <c r="H149" s="51">
        <v>0</v>
      </c>
      <c r="I149" s="51">
        <v>12433191</v>
      </c>
      <c r="J149" s="51">
        <v>126486267</v>
      </c>
      <c r="K149" s="51">
        <v>0</v>
      </c>
      <c r="L149" s="51"/>
      <c r="M149" s="51">
        <v>-126486267</v>
      </c>
      <c r="N149" s="51">
        <v>0</v>
      </c>
      <c r="O149" s="52">
        <v>126486267</v>
      </c>
      <c r="P149" s="1" t="s">
        <v>144</v>
      </c>
      <c r="Q149" s="53">
        <f t="shared" si="33"/>
        <v>0</v>
      </c>
      <c r="R149" s="1">
        <v>3</v>
      </c>
      <c r="S149" s="1" t="str">
        <f t="shared" si="34"/>
        <v>2</v>
      </c>
      <c r="T149" s="1" t="str">
        <f t="shared" si="35"/>
        <v>FD</v>
      </c>
      <c r="U149" s="1" t="str">
        <f t="shared" si="23"/>
        <v>´2410000000000000000000</v>
      </c>
    </row>
    <row r="150" spans="1:21" x14ac:dyDescent="0.2">
      <c r="A150" s="49" t="s">
        <v>142</v>
      </c>
      <c r="B150" s="49" t="s">
        <v>91</v>
      </c>
      <c r="C150" s="50" t="s">
        <v>92</v>
      </c>
      <c r="D150" s="50" t="s">
        <v>93</v>
      </c>
      <c r="E150" s="51">
        <v>0</v>
      </c>
      <c r="F150" s="51">
        <v>0</v>
      </c>
      <c r="G150" s="51">
        <v>0</v>
      </c>
      <c r="H150" s="51">
        <v>0</v>
      </c>
      <c r="I150" s="51">
        <v>12433191</v>
      </c>
      <c r="J150" s="51">
        <v>126486267</v>
      </c>
      <c r="K150" s="51">
        <v>0</v>
      </c>
      <c r="L150" s="51"/>
      <c r="M150" s="51">
        <v>-126486267</v>
      </c>
      <c r="N150" s="51">
        <v>0</v>
      </c>
      <c r="O150" s="52">
        <v>126486267</v>
      </c>
      <c r="P150" s="1" t="s">
        <v>144</v>
      </c>
      <c r="Q150" s="53">
        <f t="shared" si="33"/>
        <v>0</v>
      </c>
      <c r="R150" s="1">
        <v>5</v>
      </c>
      <c r="S150" s="1" t="str">
        <f t="shared" si="34"/>
        <v>2</v>
      </c>
      <c r="T150" s="1" t="str">
        <f t="shared" si="35"/>
        <v>FD</v>
      </c>
      <c r="U150" s="1" t="str">
        <f t="shared" si="23"/>
        <v>´2410300000000000000000</v>
      </c>
    </row>
    <row r="151" spans="1:21" ht="25.5" x14ac:dyDescent="0.2">
      <c r="A151" s="49" t="s">
        <v>142</v>
      </c>
      <c r="B151" s="49" t="s">
        <v>73</v>
      </c>
      <c r="C151" s="50" t="s">
        <v>74</v>
      </c>
      <c r="D151" s="50" t="s">
        <v>75</v>
      </c>
      <c r="E151" s="51">
        <v>0</v>
      </c>
      <c r="F151" s="51">
        <v>0</v>
      </c>
      <c r="G151" s="51">
        <v>0</v>
      </c>
      <c r="H151" s="51">
        <v>0</v>
      </c>
      <c r="I151" s="51">
        <v>108671.64</v>
      </c>
      <c r="J151" s="51">
        <v>576747.97</v>
      </c>
      <c r="K151" s="51">
        <v>0</v>
      </c>
      <c r="L151" s="51"/>
      <c r="M151" s="51">
        <v>-576747.97</v>
      </c>
      <c r="N151" s="51">
        <v>0</v>
      </c>
      <c r="O151" s="52">
        <v>576747.97</v>
      </c>
      <c r="P151" s="1" t="s">
        <v>144</v>
      </c>
      <c r="Q151" s="53">
        <f t="shared" si="33"/>
        <v>0</v>
      </c>
      <c r="R151" s="1">
        <v>3</v>
      </c>
      <c r="S151" s="1" t="str">
        <f t="shared" si="34"/>
        <v>2</v>
      </c>
      <c r="T151" s="1" t="str">
        <f t="shared" si="35"/>
        <v>FD</v>
      </c>
      <c r="U151" s="1" t="str">
        <f t="shared" si="23"/>
        <v>´2430000000000000000000</v>
      </c>
    </row>
    <row r="152" spans="1:21" ht="26.25" thickBot="1" x14ac:dyDescent="0.25">
      <c r="A152" s="49" t="s">
        <v>142</v>
      </c>
      <c r="B152" s="49" t="s">
        <v>76</v>
      </c>
      <c r="C152" s="54" t="s">
        <v>77</v>
      </c>
      <c r="D152" s="54" t="s">
        <v>78</v>
      </c>
      <c r="E152" s="55">
        <v>0</v>
      </c>
      <c r="F152" s="55">
        <v>0</v>
      </c>
      <c r="G152" s="55">
        <v>0</v>
      </c>
      <c r="H152" s="55">
        <v>0</v>
      </c>
      <c r="I152" s="55">
        <v>108671.64</v>
      </c>
      <c r="J152" s="55">
        <v>576747.97</v>
      </c>
      <c r="K152" s="55">
        <v>0</v>
      </c>
      <c r="L152" s="55"/>
      <c r="M152" s="55">
        <v>-576747.97</v>
      </c>
      <c r="N152" s="55">
        <v>0</v>
      </c>
      <c r="O152" s="56">
        <v>576747.97</v>
      </c>
      <c r="P152" s="1" t="s">
        <v>144</v>
      </c>
      <c r="Q152" s="53">
        <f t="shared" si="33"/>
        <v>0</v>
      </c>
      <c r="R152" s="1">
        <v>5</v>
      </c>
      <c r="S152" s="1" t="str">
        <f t="shared" si="34"/>
        <v>2</v>
      </c>
      <c r="T152" s="1" t="str">
        <f t="shared" si="35"/>
        <v>FD</v>
      </c>
      <c r="U152" s="1" t="str">
        <f t="shared" si="23"/>
        <v>´2430200000000000000000</v>
      </c>
    </row>
    <row r="153" spans="1:21" x14ac:dyDescent="0.2">
      <c r="A153" s="49" t="s">
        <v>147</v>
      </c>
      <c r="B153" s="49" t="s">
        <v>36</v>
      </c>
      <c r="C153" s="50" t="s">
        <v>37</v>
      </c>
      <c r="D153" s="50" t="s">
        <v>38</v>
      </c>
      <c r="E153" s="51">
        <v>17700262000</v>
      </c>
      <c r="F153" s="51">
        <v>0</v>
      </c>
      <c r="G153" s="51">
        <v>0</v>
      </c>
      <c r="H153" s="51">
        <v>17700262000</v>
      </c>
      <c r="I153" s="51">
        <v>81664837.359999999</v>
      </c>
      <c r="J153" s="51">
        <v>122302902.34999999</v>
      </c>
      <c r="K153" s="51">
        <v>0.69</v>
      </c>
      <c r="L153" s="51"/>
      <c r="M153" s="51">
        <v>17577959097.650002</v>
      </c>
      <c r="N153" s="51">
        <v>0</v>
      </c>
      <c r="O153" s="52">
        <v>122302902.34999999</v>
      </c>
      <c r="P153" s="1" t="s">
        <v>149</v>
      </c>
      <c r="Q153" s="53">
        <f>(H153-J153-M153)+(E153+G153-H153)</f>
        <v>0</v>
      </c>
      <c r="R153" s="1">
        <v>1</v>
      </c>
      <c r="S153" s="1" t="str">
        <f>MID(P153,2,1)</f>
        <v>2</v>
      </c>
      <c r="T153" s="1" t="str">
        <f>MID(P153,3,2)</f>
        <v>FD</v>
      </c>
      <c r="U153" s="1" t="str">
        <f t="shared" si="23"/>
        <v>´2000000000000000000000</v>
      </c>
    </row>
    <row r="154" spans="1:21" x14ac:dyDescent="0.2">
      <c r="A154" s="49" t="s">
        <v>147</v>
      </c>
      <c r="B154" s="49" t="s">
        <v>40</v>
      </c>
      <c r="C154" s="50" t="s">
        <v>41</v>
      </c>
      <c r="D154" s="50" t="s">
        <v>42</v>
      </c>
      <c r="E154" s="51">
        <v>206000000</v>
      </c>
      <c r="F154" s="51">
        <v>0</v>
      </c>
      <c r="G154" s="51">
        <v>0</v>
      </c>
      <c r="H154" s="51">
        <v>206000000</v>
      </c>
      <c r="I154" s="51">
        <v>10207788</v>
      </c>
      <c r="J154" s="51">
        <v>46305365</v>
      </c>
      <c r="K154" s="51">
        <v>22.47</v>
      </c>
      <c r="L154" s="51"/>
      <c r="M154" s="51">
        <v>159694635</v>
      </c>
      <c r="N154" s="51">
        <v>0</v>
      </c>
      <c r="O154" s="52">
        <v>46305365</v>
      </c>
      <c r="P154" s="1" t="s">
        <v>149</v>
      </c>
      <c r="Q154" s="53">
        <f t="shared" ref="Q154:Q167" si="36">(H154-J154-M154)+(E154+G154-H154)</f>
        <v>0</v>
      </c>
      <c r="R154" s="1">
        <v>2</v>
      </c>
      <c r="S154" s="1" t="str">
        <f t="shared" ref="S154:S167" si="37">MID(P154,2,1)</f>
        <v>2</v>
      </c>
      <c r="T154" s="1" t="str">
        <f t="shared" ref="T154:T167" si="38">MID(P154,3,2)</f>
        <v>FD</v>
      </c>
      <c r="U154" s="1" t="str">
        <f t="shared" si="23"/>
        <v>´2100000000000000000000</v>
      </c>
    </row>
    <row r="155" spans="1:21" x14ac:dyDescent="0.2">
      <c r="A155" s="49" t="s">
        <v>147</v>
      </c>
      <c r="B155" s="49" t="s">
        <v>43</v>
      </c>
      <c r="C155" s="50" t="s">
        <v>44</v>
      </c>
      <c r="D155" s="50" t="s">
        <v>45</v>
      </c>
      <c r="E155" s="51">
        <v>206000000</v>
      </c>
      <c r="F155" s="51">
        <v>0</v>
      </c>
      <c r="G155" s="51">
        <v>0</v>
      </c>
      <c r="H155" s="51">
        <v>206000000</v>
      </c>
      <c r="I155" s="51">
        <v>10207788</v>
      </c>
      <c r="J155" s="51">
        <v>46305365</v>
      </c>
      <c r="K155" s="51">
        <v>22.47</v>
      </c>
      <c r="L155" s="51"/>
      <c r="M155" s="51">
        <v>159694635</v>
      </c>
      <c r="N155" s="51">
        <v>0</v>
      </c>
      <c r="O155" s="52">
        <v>46305365</v>
      </c>
      <c r="P155" s="1" t="s">
        <v>149</v>
      </c>
      <c r="Q155" s="53">
        <f t="shared" si="36"/>
        <v>0</v>
      </c>
      <c r="R155" s="1">
        <v>3</v>
      </c>
      <c r="S155" s="1" t="str">
        <f t="shared" si="37"/>
        <v>2</v>
      </c>
      <c r="T155" s="1" t="str">
        <f t="shared" si="38"/>
        <v>FD</v>
      </c>
      <c r="U155" s="1" t="str">
        <f t="shared" si="23"/>
        <v>´2120000000000000000000</v>
      </c>
    </row>
    <row r="156" spans="1:21" x14ac:dyDescent="0.2">
      <c r="A156" s="49" t="s">
        <v>147</v>
      </c>
      <c r="B156" s="49" t="s">
        <v>46</v>
      </c>
      <c r="C156" s="50" t="s">
        <v>47</v>
      </c>
      <c r="D156" s="50" t="s">
        <v>48</v>
      </c>
      <c r="E156" s="51">
        <v>200000000</v>
      </c>
      <c r="F156" s="51">
        <v>0</v>
      </c>
      <c r="G156" s="51">
        <v>0</v>
      </c>
      <c r="H156" s="51">
        <v>200000000</v>
      </c>
      <c r="I156" s="51">
        <v>10165476</v>
      </c>
      <c r="J156" s="51">
        <v>46127431</v>
      </c>
      <c r="K156" s="51">
        <v>23.06</v>
      </c>
      <c r="L156" s="51"/>
      <c r="M156" s="51">
        <v>153872569</v>
      </c>
      <c r="N156" s="51">
        <v>0</v>
      </c>
      <c r="O156" s="52">
        <v>46127431</v>
      </c>
      <c r="P156" s="1" t="s">
        <v>149</v>
      </c>
      <c r="Q156" s="53">
        <f t="shared" si="36"/>
        <v>0</v>
      </c>
      <c r="R156" s="1">
        <v>5</v>
      </c>
      <c r="S156" s="1" t="str">
        <f t="shared" si="37"/>
        <v>2</v>
      </c>
      <c r="T156" s="1" t="str">
        <f t="shared" si="38"/>
        <v>FD</v>
      </c>
      <c r="U156" s="1" t="str">
        <f t="shared" si="23"/>
        <v>´2120300000000000000000</v>
      </c>
    </row>
    <row r="157" spans="1:21" x14ac:dyDescent="0.2">
      <c r="A157" s="49" t="s">
        <v>147</v>
      </c>
      <c r="B157" s="49" t="s">
        <v>55</v>
      </c>
      <c r="C157" s="50" t="s">
        <v>56</v>
      </c>
      <c r="D157" s="50" t="s">
        <v>57</v>
      </c>
      <c r="E157" s="51">
        <v>6000000</v>
      </c>
      <c r="F157" s="51">
        <v>0</v>
      </c>
      <c r="G157" s="51">
        <v>0</v>
      </c>
      <c r="H157" s="51">
        <v>6000000</v>
      </c>
      <c r="I157" s="51">
        <v>42312</v>
      </c>
      <c r="J157" s="51">
        <v>177934</v>
      </c>
      <c r="K157" s="51">
        <v>2.96</v>
      </c>
      <c r="L157" s="51"/>
      <c r="M157" s="51">
        <v>5822066</v>
      </c>
      <c r="N157" s="51">
        <v>0</v>
      </c>
      <c r="O157" s="52">
        <v>177934</v>
      </c>
      <c r="P157" s="1" t="s">
        <v>149</v>
      </c>
      <c r="Q157" s="53">
        <f t="shared" si="36"/>
        <v>0</v>
      </c>
      <c r="R157" s="1">
        <v>5</v>
      </c>
      <c r="S157" s="1" t="str">
        <f t="shared" si="37"/>
        <v>2</v>
      </c>
      <c r="T157" s="1" t="str">
        <f t="shared" si="38"/>
        <v>FD</v>
      </c>
      <c r="U157" s="1" t="str">
        <f t="shared" si="23"/>
        <v>´2129900000000000000000</v>
      </c>
    </row>
    <row r="158" spans="1:21" x14ac:dyDescent="0.2">
      <c r="A158" s="49" t="s">
        <v>147</v>
      </c>
      <c r="B158" s="49" t="s">
        <v>58</v>
      </c>
      <c r="C158" s="50" t="s">
        <v>59</v>
      </c>
      <c r="D158" s="50" t="s">
        <v>60</v>
      </c>
      <c r="E158" s="51">
        <v>17488762000</v>
      </c>
      <c r="F158" s="51">
        <v>0</v>
      </c>
      <c r="G158" s="51">
        <v>0</v>
      </c>
      <c r="H158" s="51">
        <v>17488762000</v>
      </c>
      <c r="I158" s="51">
        <v>0</v>
      </c>
      <c r="J158" s="51">
        <v>0</v>
      </c>
      <c r="K158" s="51">
        <v>0</v>
      </c>
      <c r="L158" s="51"/>
      <c r="M158" s="51">
        <v>17488762000</v>
      </c>
      <c r="N158" s="51">
        <v>0</v>
      </c>
      <c r="O158" s="52">
        <v>0</v>
      </c>
      <c r="P158" s="1" t="s">
        <v>149</v>
      </c>
      <c r="Q158" s="53">
        <f t="shared" si="36"/>
        <v>0</v>
      </c>
      <c r="R158" s="1">
        <v>2</v>
      </c>
      <c r="S158" s="1" t="str">
        <f t="shared" si="37"/>
        <v>2</v>
      </c>
      <c r="T158" s="1" t="str">
        <f t="shared" si="38"/>
        <v>FD</v>
      </c>
      <c r="U158" s="1" t="str">
        <f t="shared" si="23"/>
        <v>´2200000000000000000000</v>
      </c>
    </row>
    <row r="159" spans="1:21" x14ac:dyDescent="0.2">
      <c r="A159" s="49" t="s">
        <v>147</v>
      </c>
      <c r="B159" s="49" t="s">
        <v>61</v>
      </c>
      <c r="C159" s="50" t="s">
        <v>62</v>
      </c>
      <c r="D159" s="50" t="s">
        <v>63</v>
      </c>
      <c r="E159" s="51">
        <v>17488762000</v>
      </c>
      <c r="F159" s="51">
        <v>0</v>
      </c>
      <c r="G159" s="51">
        <v>0</v>
      </c>
      <c r="H159" s="51">
        <v>17488762000</v>
      </c>
      <c r="I159" s="51">
        <v>0</v>
      </c>
      <c r="J159" s="51">
        <v>0</v>
      </c>
      <c r="K159" s="51">
        <v>0</v>
      </c>
      <c r="L159" s="51"/>
      <c r="M159" s="51">
        <v>17488762000</v>
      </c>
      <c r="N159" s="51">
        <v>0</v>
      </c>
      <c r="O159" s="52">
        <v>0</v>
      </c>
      <c r="P159" s="1" t="s">
        <v>149</v>
      </c>
      <c r="Q159" s="53">
        <f t="shared" si="36"/>
        <v>0</v>
      </c>
      <c r="R159" s="1">
        <v>3</v>
      </c>
      <c r="S159" s="1" t="str">
        <f t="shared" si="37"/>
        <v>2</v>
      </c>
      <c r="T159" s="1" t="str">
        <f t="shared" si="38"/>
        <v>FD</v>
      </c>
      <c r="U159" s="1" t="str">
        <f t="shared" si="23"/>
        <v>´2240000000000000000000</v>
      </c>
    </row>
    <row r="160" spans="1:21" ht="25.5" x14ac:dyDescent="0.2">
      <c r="A160" s="49" t="s">
        <v>147</v>
      </c>
      <c r="B160" s="49" t="s">
        <v>64</v>
      </c>
      <c r="C160" s="50" t="s">
        <v>65</v>
      </c>
      <c r="D160" s="50" t="s">
        <v>66</v>
      </c>
      <c r="E160" s="51">
        <v>17488762000</v>
      </c>
      <c r="F160" s="51">
        <v>0</v>
      </c>
      <c r="G160" s="51">
        <v>0</v>
      </c>
      <c r="H160" s="51">
        <v>17488762000</v>
      </c>
      <c r="I160" s="51">
        <v>0</v>
      </c>
      <c r="J160" s="51">
        <v>0</v>
      </c>
      <c r="K160" s="51">
        <v>0</v>
      </c>
      <c r="L160" s="51"/>
      <c r="M160" s="51">
        <v>17488762000</v>
      </c>
      <c r="N160" s="51">
        <v>0</v>
      </c>
      <c r="O160" s="52">
        <v>0</v>
      </c>
      <c r="P160" s="1" t="s">
        <v>149</v>
      </c>
      <c r="Q160" s="53">
        <f t="shared" si="36"/>
        <v>0</v>
      </c>
      <c r="R160" s="1">
        <v>5</v>
      </c>
      <c r="S160" s="1" t="str">
        <f t="shared" si="37"/>
        <v>2</v>
      </c>
      <c r="T160" s="1" t="str">
        <f t="shared" si="38"/>
        <v>FD</v>
      </c>
      <c r="U160" s="1" t="str">
        <f t="shared" si="23"/>
        <v>´2240500000000000000000</v>
      </c>
    </row>
    <row r="161" spans="1:21" x14ac:dyDescent="0.2">
      <c r="A161" s="49" t="s">
        <v>147</v>
      </c>
      <c r="B161" s="49" t="s">
        <v>67</v>
      </c>
      <c r="C161" s="50" t="s">
        <v>68</v>
      </c>
      <c r="D161" s="50" t="s">
        <v>69</v>
      </c>
      <c r="E161" s="51">
        <v>17488762000</v>
      </c>
      <c r="F161" s="51">
        <v>0</v>
      </c>
      <c r="G161" s="51">
        <v>0</v>
      </c>
      <c r="H161" s="51">
        <v>17488762000</v>
      </c>
      <c r="I161" s="51">
        <v>0</v>
      </c>
      <c r="J161" s="51">
        <v>0</v>
      </c>
      <c r="K161" s="51">
        <v>0</v>
      </c>
      <c r="L161" s="51"/>
      <c r="M161" s="51">
        <v>17488762000</v>
      </c>
      <c r="N161" s="51">
        <v>0</v>
      </c>
      <c r="O161" s="52">
        <v>0</v>
      </c>
      <c r="P161" s="1" t="s">
        <v>149</v>
      </c>
      <c r="Q161" s="53">
        <f t="shared" si="36"/>
        <v>0</v>
      </c>
      <c r="R161" s="1">
        <v>7</v>
      </c>
      <c r="S161" s="1" t="str">
        <f t="shared" si="37"/>
        <v>2</v>
      </c>
      <c r="T161" s="1" t="str">
        <f t="shared" si="38"/>
        <v>FD</v>
      </c>
      <c r="U161" s="1" t="str">
        <f t="shared" si="23"/>
        <v>´2240501000000000000000</v>
      </c>
    </row>
    <row r="162" spans="1:21" x14ac:dyDescent="0.2">
      <c r="A162" s="49" t="s">
        <v>147</v>
      </c>
      <c r="B162" s="49" t="s">
        <v>70</v>
      </c>
      <c r="C162" s="50" t="s">
        <v>71</v>
      </c>
      <c r="D162" s="50" t="s">
        <v>72</v>
      </c>
      <c r="E162" s="51">
        <v>5500000</v>
      </c>
      <c r="F162" s="51">
        <v>0</v>
      </c>
      <c r="G162" s="51">
        <v>0</v>
      </c>
      <c r="H162" s="51">
        <v>5500000</v>
      </c>
      <c r="I162" s="51">
        <v>71457049.359999999</v>
      </c>
      <c r="J162" s="51">
        <v>75997537.349999994</v>
      </c>
      <c r="K162" s="51">
        <v>1381.77</v>
      </c>
      <c r="L162" s="51"/>
      <c r="M162" s="51">
        <v>-70497537.349999994</v>
      </c>
      <c r="N162" s="51">
        <v>0</v>
      </c>
      <c r="O162" s="52">
        <v>75997537.349999994</v>
      </c>
      <c r="P162" s="1" t="s">
        <v>149</v>
      </c>
      <c r="Q162" s="53">
        <f t="shared" si="36"/>
        <v>0</v>
      </c>
      <c r="R162" s="1">
        <v>2</v>
      </c>
      <c r="S162" s="1" t="str">
        <f t="shared" si="37"/>
        <v>2</v>
      </c>
      <c r="T162" s="1" t="str">
        <f t="shared" si="38"/>
        <v>FD</v>
      </c>
      <c r="U162" s="1" t="str">
        <f t="shared" si="23"/>
        <v>´2400000000000000000000</v>
      </c>
    </row>
    <row r="163" spans="1:21" x14ac:dyDescent="0.2">
      <c r="A163" s="49" t="s">
        <v>147</v>
      </c>
      <c r="B163" s="49" t="s">
        <v>88</v>
      </c>
      <c r="C163" s="50" t="s">
        <v>89</v>
      </c>
      <c r="D163" s="50" t="s">
        <v>90</v>
      </c>
      <c r="E163" s="51">
        <v>2000000</v>
      </c>
      <c r="F163" s="51">
        <v>0</v>
      </c>
      <c r="G163" s="51">
        <v>0</v>
      </c>
      <c r="H163" s="51">
        <v>2000000</v>
      </c>
      <c r="I163" s="51">
        <v>0</v>
      </c>
      <c r="J163" s="51">
        <v>293550</v>
      </c>
      <c r="K163" s="51">
        <v>14.67</v>
      </c>
      <c r="L163" s="51"/>
      <c r="M163" s="51">
        <v>1706450</v>
      </c>
      <c r="N163" s="51">
        <v>0</v>
      </c>
      <c r="O163" s="52">
        <v>293550</v>
      </c>
      <c r="P163" s="1" t="s">
        <v>149</v>
      </c>
      <c r="Q163" s="53">
        <f t="shared" si="36"/>
        <v>0</v>
      </c>
      <c r="R163" s="1">
        <v>3</v>
      </c>
      <c r="S163" s="1" t="str">
        <f t="shared" si="37"/>
        <v>2</v>
      </c>
      <c r="T163" s="1" t="str">
        <f t="shared" si="38"/>
        <v>FD</v>
      </c>
      <c r="U163" s="1" t="str">
        <f t="shared" ref="U163:U226" si="39">IF(MID(B163,2,1)="9","´9000000000000000000000",B163)</f>
        <v>´2410000000000000000000</v>
      </c>
    </row>
    <row r="164" spans="1:21" x14ac:dyDescent="0.2">
      <c r="A164" s="49" t="s">
        <v>147</v>
      </c>
      <c r="B164" s="49" t="s">
        <v>91</v>
      </c>
      <c r="C164" s="50" t="s">
        <v>92</v>
      </c>
      <c r="D164" s="50" t="s">
        <v>93</v>
      </c>
      <c r="E164" s="51">
        <v>2000000</v>
      </c>
      <c r="F164" s="51">
        <v>0</v>
      </c>
      <c r="G164" s="51">
        <v>0</v>
      </c>
      <c r="H164" s="51">
        <v>2000000</v>
      </c>
      <c r="I164" s="51">
        <v>0</v>
      </c>
      <c r="J164" s="51">
        <v>293550</v>
      </c>
      <c r="K164" s="51">
        <v>14.67</v>
      </c>
      <c r="L164" s="51"/>
      <c r="M164" s="51">
        <v>1706450</v>
      </c>
      <c r="N164" s="51">
        <v>0</v>
      </c>
      <c r="O164" s="52">
        <v>293550</v>
      </c>
      <c r="P164" s="1" t="s">
        <v>149</v>
      </c>
      <c r="Q164" s="53">
        <f t="shared" si="36"/>
        <v>0</v>
      </c>
      <c r="R164" s="1">
        <v>5</v>
      </c>
      <c r="S164" s="1" t="str">
        <f t="shared" si="37"/>
        <v>2</v>
      </c>
      <c r="T164" s="1" t="str">
        <f t="shared" si="38"/>
        <v>FD</v>
      </c>
      <c r="U164" s="1" t="str">
        <f t="shared" si="39"/>
        <v>´2410300000000000000000</v>
      </c>
    </row>
    <row r="165" spans="1:21" ht="25.5" x14ac:dyDescent="0.2">
      <c r="A165" s="49" t="s">
        <v>147</v>
      </c>
      <c r="B165" s="49" t="s">
        <v>73</v>
      </c>
      <c r="C165" s="50" t="s">
        <v>74</v>
      </c>
      <c r="D165" s="50" t="s">
        <v>75</v>
      </c>
      <c r="E165" s="51">
        <v>3500000</v>
      </c>
      <c r="F165" s="51">
        <v>0</v>
      </c>
      <c r="G165" s="51">
        <v>0</v>
      </c>
      <c r="H165" s="51">
        <v>3500000</v>
      </c>
      <c r="I165" s="51">
        <v>26550093.359999999</v>
      </c>
      <c r="J165" s="51">
        <v>26570291.350000001</v>
      </c>
      <c r="K165" s="51">
        <v>759.15</v>
      </c>
      <c r="L165" s="51"/>
      <c r="M165" s="51">
        <v>-23070291.350000001</v>
      </c>
      <c r="N165" s="51">
        <v>0</v>
      </c>
      <c r="O165" s="52">
        <v>26570291.350000001</v>
      </c>
      <c r="P165" s="1" t="s">
        <v>149</v>
      </c>
      <c r="Q165" s="53">
        <f t="shared" si="36"/>
        <v>0</v>
      </c>
      <c r="R165" s="1">
        <v>3</v>
      </c>
      <c r="S165" s="1" t="str">
        <f t="shared" si="37"/>
        <v>2</v>
      </c>
      <c r="T165" s="1" t="str">
        <f t="shared" si="38"/>
        <v>FD</v>
      </c>
      <c r="U165" s="1" t="str">
        <f t="shared" si="39"/>
        <v>´2430000000000000000000</v>
      </c>
    </row>
    <row r="166" spans="1:21" ht="25.5" x14ac:dyDescent="0.2">
      <c r="A166" s="49" t="s">
        <v>147</v>
      </c>
      <c r="B166" s="49" t="s">
        <v>76</v>
      </c>
      <c r="C166" s="50" t="s">
        <v>77</v>
      </c>
      <c r="D166" s="50" t="s">
        <v>130</v>
      </c>
      <c r="E166" s="51">
        <v>3500000</v>
      </c>
      <c r="F166" s="51">
        <v>0</v>
      </c>
      <c r="G166" s="51">
        <v>0</v>
      </c>
      <c r="H166" s="51">
        <v>3500000</v>
      </c>
      <c r="I166" s="51">
        <v>26550093.359999999</v>
      </c>
      <c r="J166" s="51">
        <v>26570291.350000001</v>
      </c>
      <c r="K166" s="51">
        <v>759.15</v>
      </c>
      <c r="L166" s="51"/>
      <c r="M166" s="51">
        <v>-23070291.350000001</v>
      </c>
      <c r="N166" s="51">
        <v>0</v>
      </c>
      <c r="O166" s="52">
        <v>26570291.350000001</v>
      </c>
      <c r="P166" s="1" t="s">
        <v>149</v>
      </c>
      <c r="Q166" s="53">
        <f t="shared" si="36"/>
        <v>0</v>
      </c>
      <c r="R166" s="1">
        <v>5</v>
      </c>
      <c r="S166" s="1" t="str">
        <f t="shared" si="37"/>
        <v>2</v>
      </c>
      <c r="T166" s="1" t="str">
        <f t="shared" si="38"/>
        <v>FD</v>
      </c>
      <c r="U166" s="1" t="str">
        <f t="shared" si="39"/>
        <v>´2430200000000000000000</v>
      </c>
    </row>
    <row r="167" spans="1:21" ht="26.25" thickBot="1" x14ac:dyDescent="0.25">
      <c r="A167" s="49" t="s">
        <v>147</v>
      </c>
      <c r="B167" s="49" t="s">
        <v>79</v>
      </c>
      <c r="C167" s="54" t="s">
        <v>80</v>
      </c>
      <c r="D167" s="54" t="s">
        <v>81</v>
      </c>
      <c r="E167" s="55">
        <v>0</v>
      </c>
      <c r="F167" s="55">
        <v>0</v>
      </c>
      <c r="G167" s="55">
        <v>0</v>
      </c>
      <c r="H167" s="55">
        <v>0</v>
      </c>
      <c r="I167" s="55">
        <v>44906956</v>
      </c>
      <c r="J167" s="55">
        <v>49133696</v>
      </c>
      <c r="K167" s="55">
        <v>0</v>
      </c>
      <c r="L167" s="55"/>
      <c r="M167" s="55">
        <v>-49133696</v>
      </c>
      <c r="N167" s="55">
        <v>0</v>
      </c>
      <c r="O167" s="56">
        <v>49133696</v>
      </c>
      <c r="P167" s="1" t="s">
        <v>149</v>
      </c>
      <c r="Q167" s="53">
        <f t="shared" si="36"/>
        <v>0</v>
      </c>
      <c r="R167" s="1">
        <v>3</v>
      </c>
      <c r="S167" s="1" t="str">
        <f t="shared" si="37"/>
        <v>2</v>
      </c>
      <c r="T167" s="1" t="str">
        <f t="shared" si="38"/>
        <v>FD</v>
      </c>
      <c r="U167" s="1" t="str">
        <f t="shared" si="39"/>
        <v>´2490000000000000000000</v>
      </c>
    </row>
    <row r="168" spans="1:21" x14ac:dyDescent="0.2">
      <c r="A168" s="49" t="s">
        <v>151</v>
      </c>
      <c r="B168" s="49" t="s">
        <v>36</v>
      </c>
      <c r="C168" s="50" t="s">
        <v>37</v>
      </c>
      <c r="D168" s="50" t="s">
        <v>38</v>
      </c>
      <c r="E168" s="51">
        <v>15889577000</v>
      </c>
      <c r="F168" s="51">
        <v>0</v>
      </c>
      <c r="G168" s="51">
        <v>0</v>
      </c>
      <c r="H168" s="51">
        <v>15889577000</v>
      </c>
      <c r="I168" s="51">
        <v>139031539.36000001</v>
      </c>
      <c r="J168" s="51">
        <v>192135925.86000001</v>
      </c>
      <c r="K168" s="51">
        <v>1.2</v>
      </c>
      <c r="L168" s="51"/>
      <c r="M168" s="51">
        <v>15697441074.139999</v>
      </c>
      <c r="N168" s="51">
        <v>0</v>
      </c>
      <c r="O168" s="52">
        <v>192135925.86000001</v>
      </c>
      <c r="P168" s="1" t="s">
        <v>153</v>
      </c>
      <c r="Q168" s="53">
        <f>(H168-J168-M168)+(E168+G168-H168)</f>
        <v>0</v>
      </c>
      <c r="R168" s="1">
        <v>1</v>
      </c>
      <c r="S168" s="1" t="str">
        <f>MID(P168,2,1)</f>
        <v>2</v>
      </c>
      <c r="T168" s="1" t="str">
        <f>MID(P168,3,2)</f>
        <v>FD</v>
      </c>
      <c r="U168" s="1" t="str">
        <f t="shared" si="39"/>
        <v>´2000000000000000000000</v>
      </c>
    </row>
    <row r="169" spans="1:21" x14ac:dyDescent="0.2">
      <c r="A169" s="49" t="s">
        <v>151</v>
      </c>
      <c r="B169" s="49" t="s">
        <v>40</v>
      </c>
      <c r="C169" s="50" t="s">
        <v>41</v>
      </c>
      <c r="D169" s="50" t="s">
        <v>42</v>
      </c>
      <c r="E169" s="51">
        <v>300000000</v>
      </c>
      <c r="F169" s="51">
        <v>0</v>
      </c>
      <c r="G169" s="51">
        <v>0</v>
      </c>
      <c r="H169" s="51">
        <v>300000000</v>
      </c>
      <c r="I169" s="51">
        <v>139031539.36000001</v>
      </c>
      <c r="J169" s="51">
        <v>192135925.86000001</v>
      </c>
      <c r="K169" s="51">
        <v>64.040000000000006</v>
      </c>
      <c r="L169" s="51"/>
      <c r="M169" s="51">
        <v>107864074.14</v>
      </c>
      <c r="N169" s="51">
        <v>0</v>
      </c>
      <c r="O169" s="52">
        <v>192135925.86000001</v>
      </c>
      <c r="P169" s="1" t="s">
        <v>153</v>
      </c>
      <c r="Q169" s="53">
        <f t="shared" ref="Q169:Q181" si="40">(H169-J169-M169)+(E169+G169-H169)</f>
        <v>-1.4901161193847656E-8</v>
      </c>
      <c r="R169" s="1">
        <v>2</v>
      </c>
      <c r="S169" s="1" t="str">
        <f t="shared" ref="S169:S181" si="41">MID(P169,2,1)</f>
        <v>2</v>
      </c>
      <c r="T169" s="1" t="str">
        <f t="shared" ref="T169:T181" si="42">MID(P169,3,2)</f>
        <v>FD</v>
      </c>
      <c r="U169" s="1" t="str">
        <f t="shared" si="39"/>
        <v>´2100000000000000000000</v>
      </c>
    </row>
    <row r="170" spans="1:21" x14ac:dyDescent="0.2">
      <c r="A170" s="49" t="s">
        <v>151</v>
      </c>
      <c r="B170" s="49" t="s">
        <v>43</v>
      </c>
      <c r="C170" s="50" t="s">
        <v>44</v>
      </c>
      <c r="D170" s="50" t="s">
        <v>45</v>
      </c>
      <c r="E170" s="51">
        <v>300000000</v>
      </c>
      <c r="F170" s="51">
        <v>0</v>
      </c>
      <c r="G170" s="51">
        <v>0</v>
      </c>
      <c r="H170" s="51">
        <v>300000000</v>
      </c>
      <c r="I170" s="51">
        <v>139031539.36000001</v>
      </c>
      <c r="J170" s="51">
        <v>192135925.86000001</v>
      </c>
      <c r="K170" s="51">
        <v>64.040000000000006</v>
      </c>
      <c r="L170" s="51"/>
      <c r="M170" s="51">
        <v>107864074.14</v>
      </c>
      <c r="N170" s="51">
        <v>0</v>
      </c>
      <c r="O170" s="52">
        <v>192135925.86000001</v>
      </c>
      <c r="P170" s="1" t="s">
        <v>153</v>
      </c>
      <c r="Q170" s="53">
        <f t="shared" si="40"/>
        <v>-1.4901161193847656E-8</v>
      </c>
      <c r="R170" s="1">
        <v>3</v>
      </c>
      <c r="S170" s="1" t="str">
        <f t="shared" si="41"/>
        <v>2</v>
      </c>
      <c r="T170" s="1" t="str">
        <f t="shared" si="42"/>
        <v>FD</v>
      </c>
      <c r="U170" s="1" t="str">
        <f t="shared" si="39"/>
        <v>´2120000000000000000000</v>
      </c>
    </row>
    <row r="171" spans="1:21" x14ac:dyDescent="0.2">
      <c r="A171" s="49" t="s">
        <v>151</v>
      </c>
      <c r="B171" s="49" t="s">
        <v>46</v>
      </c>
      <c r="C171" s="50" t="s">
        <v>47</v>
      </c>
      <c r="D171" s="50" t="s">
        <v>48</v>
      </c>
      <c r="E171" s="51">
        <v>200000000</v>
      </c>
      <c r="F171" s="51">
        <v>0</v>
      </c>
      <c r="G171" s="51">
        <v>0</v>
      </c>
      <c r="H171" s="51">
        <v>200000000</v>
      </c>
      <c r="I171" s="51">
        <v>138877982</v>
      </c>
      <c r="J171" s="51">
        <v>186939521</v>
      </c>
      <c r="K171" s="51">
        <v>93.46</v>
      </c>
      <c r="L171" s="51"/>
      <c r="M171" s="51">
        <v>13060479</v>
      </c>
      <c r="N171" s="51">
        <v>0</v>
      </c>
      <c r="O171" s="52">
        <v>186939521</v>
      </c>
      <c r="P171" s="1" t="s">
        <v>153</v>
      </c>
      <c r="Q171" s="53">
        <f t="shared" si="40"/>
        <v>0</v>
      </c>
      <c r="R171" s="1">
        <v>5</v>
      </c>
      <c r="S171" s="1" t="str">
        <f t="shared" si="41"/>
        <v>2</v>
      </c>
      <c r="T171" s="1" t="str">
        <f t="shared" si="42"/>
        <v>FD</v>
      </c>
      <c r="U171" s="1" t="str">
        <f t="shared" si="39"/>
        <v>´2120300000000000000000</v>
      </c>
    </row>
    <row r="172" spans="1:21" x14ac:dyDescent="0.2">
      <c r="A172" s="49" t="s">
        <v>151</v>
      </c>
      <c r="B172" s="49" t="s">
        <v>49</v>
      </c>
      <c r="C172" s="50" t="s">
        <v>50</v>
      </c>
      <c r="D172" s="50" t="s">
        <v>51</v>
      </c>
      <c r="E172" s="51">
        <v>0</v>
      </c>
      <c r="F172" s="51">
        <v>0</v>
      </c>
      <c r="G172" s="51">
        <v>0</v>
      </c>
      <c r="H172" s="51">
        <v>0</v>
      </c>
      <c r="I172" s="51">
        <v>0</v>
      </c>
      <c r="J172" s="51">
        <v>2904311</v>
      </c>
      <c r="K172" s="51">
        <v>0</v>
      </c>
      <c r="L172" s="51"/>
      <c r="M172" s="51">
        <v>-2904311</v>
      </c>
      <c r="N172" s="51">
        <v>0</v>
      </c>
      <c r="O172" s="52">
        <v>2904311</v>
      </c>
      <c r="P172" s="1" t="s">
        <v>153</v>
      </c>
      <c r="Q172" s="53">
        <f t="shared" si="40"/>
        <v>0</v>
      </c>
      <c r="R172" s="1">
        <v>5</v>
      </c>
      <c r="S172" s="1" t="str">
        <f t="shared" si="41"/>
        <v>2</v>
      </c>
      <c r="T172" s="1" t="str">
        <f t="shared" si="42"/>
        <v>FD</v>
      </c>
      <c r="U172" s="1" t="str">
        <f t="shared" si="39"/>
        <v>´2120400000000000000000</v>
      </c>
    </row>
    <row r="173" spans="1:21" x14ac:dyDescent="0.2">
      <c r="A173" s="49" t="s">
        <v>151</v>
      </c>
      <c r="B173" s="49" t="s">
        <v>52</v>
      </c>
      <c r="C173" s="50" t="s">
        <v>53</v>
      </c>
      <c r="D173" s="50" t="s">
        <v>54</v>
      </c>
      <c r="E173" s="51">
        <v>0</v>
      </c>
      <c r="F173" s="51">
        <v>0</v>
      </c>
      <c r="G173" s="51">
        <v>0</v>
      </c>
      <c r="H173" s="51">
        <v>0</v>
      </c>
      <c r="I173" s="51">
        <v>0</v>
      </c>
      <c r="J173" s="51">
        <v>2904311</v>
      </c>
      <c r="K173" s="51">
        <v>0</v>
      </c>
      <c r="L173" s="51"/>
      <c r="M173" s="51">
        <v>-2904311</v>
      </c>
      <c r="N173" s="51">
        <v>0</v>
      </c>
      <c r="O173" s="52">
        <v>2904311</v>
      </c>
      <c r="P173" s="1" t="s">
        <v>153</v>
      </c>
      <c r="Q173" s="53">
        <f t="shared" si="40"/>
        <v>0</v>
      </c>
      <c r="R173" s="1">
        <v>7</v>
      </c>
      <c r="S173" s="1" t="str">
        <f t="shared" si="41"/>
        <v>2</v>
      </c>
      <c r="T173" s="1" t="str">
        <f t="shared" si="42"/>
        <v>FD</v>
      </c>
      <c r="U173" s="1" t="str">
        <f t="shared" si="39"/>
        <v>´2120402000000000000000</v>
      </c>
    </row>
    <row r="174" spans="1:21" x14ac:dyDescent="0.2">
      <c r="A174" s="49" t="s">
        <v>151</v>
      </c>
      <c r="B174" s="49" t="s">
        <v>55</v>
      </c>
      <c r="C174" s="50" t="s">
        <v>56</v>
      </c>
      <c r="D174" s="50" t="s">
        <v>57</v>
      </c>
      <c r="E174" s="51">
        <v>100000000</v>
      </c>
      <c r="F174" s="51">
        <v>0</v>
      </c>
      <c r="G174" s="51">
        <v>0</v>
      </c>
      <c r="H174" s="51">
        <v>100000000</v>
      </c>
      <c r="I174" s="51">
        <v>153557.35999999999</v>
      </c>
      <c r="J174" s="51">
        <v>2292093.86</v>
      </c>
      <c r="K174" s="51">
        <v>2.29</v>
      </c>
      <c r="L174" s="51"/>
      <c r="M174" s="51">
        <v>97707906.140000001</v>
      </c>
      <c r="N174" s="51">
        <v>0</v>
      </c>
      <c r="O174" s="52">
        <v>2292093.86</v>
      </c>
      <c r="P174" s="1" t="s">
        <v>153</v>
      </c>
      <c r="Q174" s="53">
        <f t="shared" si="40"/>
        <v>0</v>
      </c>
      <c r="R174" s="1">
        <v>5</v>
      </c>
      <c r="S174" s="1" t="str">
        <f t="shared" si="41"/>
        <v>2</v>
      </c>
      <c r="T174" s="1" t="str">
        <f t="shared" si="42"/>
        <v>FD</v>
      </c>
      <c r="U174" s="1" t="str">
        <f t="shared" si="39"/>
        <v>´2129900000000000000000</v>
      </c>
    </row>
    <row r="175" spans="1:21" x14ac:dyDescent="0.2">
      <c r="A175" s="49" t="s">
        <v>151</v>
      </c>
      <c r="B175" s="49" t="s">
        <v>58</v>
      </c>
      <c r="C175" s="50" t="s">
        <v>59</v>
      </c>
      <c r="D175" s="50" t="s">
        <v>60</v>
      </c>
      <c r="E175" s="51">
        <v>12036729000</v>
      </c>
      <c r="F175" s="51">
        <v>0</v>
      </c>
      <c r="G175" s="51">
        <v>0</v>
      </c>
      <c r="H175" s="51">
        <v>12036729000</v>
      </c>
      <c r="I175" s="51">
        <v>0</v>
      </c>
      <c r="J175" s="51">
        <v>0</v>
      </c>
      <c r="K175" s="51">
        <v>0</v>
      </c>
      <c r="L175" s="51"/>
      <c r="M175" s="51">
        <v>12036729000</v>
      </c>
      <c r="N175" s="51">
        <v>0</v>
      </c>
      <c r="O175" s="52">
        <v>0</v>
      </c>
      <c r="P175" s="1" t="s">
        <v>153</v>
      </c>
      <c r="Q175" s="53">
        <f t="shared" si="40"/>
        <v>0</v>
      </c>
      <c r="R175" s="1">
        <v>2</v>
      </c>
      <c r="S175" s="1" t="str">
        <f t="shared" si="41"/>
        <v>2</v>
      </c>
      <c r="T175" s="1" t="str">
        <f t="shared" si="42"/>
        <v>FD</v>
      </c>
      <c r="U175" s="1" t="str">
        <f t="shared" si="39"/>
        <v>´2200000000000000000000</v>
      </c>
    </row>
    <row r="176" spans="1:21" x14ac:dyDescent="0.2">
      <c r="A176" s="49" t="s">
        <v>151</v>
      </c>
      <c r="B176" s="49" t="s">
        <v>61</v>
      </c>
      <c r="C176" s="50" t="s">
        <v>62</v>
      </c>
      <c r="D176" s="50" t="s">
        <v>63</v>
      </c>
      <c r="E176" s="51">
        <v>12036729000</v>
      </c>
      <c r="F176" s="51">
        <v>0</v>
      </c>
      <c r="G176" s="51">
        <v>0</v>
      </c>
      <c r="H176" s="51">
        <v>12036729000</v>
      </c>
      <c r="I176" s="51">
        <v>0</v>
      </c>
      <c r="J176" s="51">
        <v>0</v>
      </c>
      <c r="K176" s="51">
        <v>0</v>
      </c>
      <c r="L176" s="51"/>
      <c r="M176" s="51">
        <v>12036729000</v>
      </c>
      <c r="N176" s="51">
        <v>0</v>
      </c>
      <c r="O176" s="52">
        <v>0</v>
      </c>
      <c r="P176" s="1" t="s">
        <v>153</v>
      </c>
      <c r="Q176" s="53">
        <f t="shared" si="40"/>
        <v>0</v>
      </c>
      <c r="R176" s="1">
        <v>3</v>
      </c>
      <c r="S176" s="1" t="str">
        <f t="shared" si="41"/>
        <v>2</v>
      </c>
      <c r="T176" s="1" t="str">
        <f t="shared" si="42"/>
        <v>FD</v>
      </c>
      <c r="U176" s="1" t="str">
        <f t="shared" si="39"/>
        <v>´2240000000000000000000</v>
      </c>
    </row>
    <row r="177" spans="1:21" ht="25.5" x14ac:dyDescent="0.2">
      <c r="A177" s="49" t="s">
        <v>151</v>
      </c>
      <c r="B177" s="49" t="s">
        <v>64</v>
      </c>
      <c r="C177" s="50" t="s">
        <v>65</v>
      </c>
      <c r="D177" s="50" t="s">
        <v>66</v>
      </c>
      <c r="E177" s="51">
        <v>12036729000</v>
      </c>
      <c r="F177" s="51">
        <v>0</v>
      </c>
      <c r="G177" s="51">
        <v>0</v>
      </c>
      <c r="H177" s="51">
        <v>12036729000</v>
      </c>
      <c r="I177" s="51">
        <v>0</v>
      </c>
      <c r="J177" s="51">
        <v>0</v>
      </c>
      <c r="K177" s="51">
        <v>0</v>
      </c>
      <c r="L177" s="51"/>
      <c r="M177" s="51">
        <v>12036729000</v>
      </c>
      <c r="N177" s="51">
        <v>0</v>
      </c>
      <c r="O177" s="52">
        <v>0</v>
      </c>
      <c r="P177" s="1" t="s">
        <v>153</v>
      </c>
      <c r="Q177" s="53">
        <f t="shared" si="40"/>
        <v>0</v>
      </c>
      <c r="R177" s="1">
        <v>5</v>
      </c>
      <c r="S177" s="1" t="str">
        <f t="shared" si="41"/>
        <v>2</v>
      </c>
      <c r="T177" s="1" t="str">
        <f t="shared" si="42"/>
        <v>FD</v>
      </c>
      <c r="U177" s="1" t="str">
        <f t="shared" si="39"/>
        <v>´2240500000000000000000</v>
      </c>
    </row>
    <row r="178" spans="1:21" x14ac:dyDescent="0.2">
      <c r="A178" s="49" t="s">
        <v>151</v>
      </c>
      <c r="B178" s="49" t="s">
        <v>67</v>
      </c>
      <c r="C178" s="50" t="s">
        <v>68</v>
      </c>
      <c r="D178" s="50" t="s">
        <v>69</v>
      </c>
      <c r="E178" s="51">
        <v>12036729000</v>
      </c>
      <c r="F178" s="51">
        <v>0</v>
      </c>
      <c r="G178" s="51">
        <v>0</v>
      </c>
      <c r="H178" s="51">
        <v>12036729000</v>
      </c>
      <c r="I178" s="51">
        <v>0</v>
      </c>
      <c r="J178" s="51">
        <v>0</v>
      </c>
      <c r="K178" s="51">
        <v>0</v>
      </c>
      <c r="L178" s="51"/>
      <c r="M178" s="51">
        <v>12036729000</v>
      </c>
      <c r="N178" s="51">
        <v>0</v>
      </c>
      <c r="O178" s="52">
        <v>0</v>
      </c>
      <c r="P178" s="1" t="s">
        <v>153</v>
      </c>
      <c r="Q178" s="53">
        <f t="shared" si="40"/>
        <v>0</v>
      </c>
      <c r="R178" s="1">
        <v>7</v>
      </c>
      <c r="S178" s="1" t="str">
        <f t="shared" si="41"/>
        <v>2</v>
      </c>
      <c r="T178" s="1" t="str">
        <f t="shared" si="42"/>
        <v>FD</v>
      </c>
      <c r="U178" s="1" t="str">
        <f t="shared" si="39"/>
        <v>´2240501000000000000000</v>
      </c>
    </row>
    <row r="179" spans="1:21" x14ac:dyDescent="0.2">
      <c r="A179" s="49" t="s">
        <v>151</v>
      </c>
      <c r="B179" s="49" t="s">
        <v>70</v>
      </c>
      <c r="C179" s="50" t="s">
        <v>71</v>
      </c>
      <c r="D179" s="50" t="s">
        <v>72</v>
      </c>
      <c r="E179" s="51">
        <v>3552848000</v>
      </c>
      <c r="F179" s="51">
        <v>0</v>
      </c>
      <c r="G179" s="51">
        <v>0</v>
      </c>
      <c r="H179" s="51">
        <v>3552848000</v>
      </c>
      <c r="I179" s="51">
        <v>0</v>
      </c>
      <c r="J179" s="51">
        <v>0</v>
      </c>
      <c r="K179" s="51">
        <v>0</v>
      </c>
      <c r="L179" s="51"/>
      <c r="M179" s="51">
        <v>3552848000</v>
      </c>
      <c r="N179" s="51">
        <v>0</v>
      </c>
      <c r="O179" s="52">
        <v>0</v>
      </c>
      <c r="P179" s="1" t="s">
        <v>153</v>
      </c>
      <c r="Q179" s="53">
        <f t="shared" si="40"/>
        <v>0</v>
      </c>
      <c r="R179" s="1">
        <v>2</v>
      </c>
      <c r="S179" s="1" t="str">
        <f t="shared" si="41"/>
        <v>2</v>
      </c>
      <c r="T179" s="1" t="str">
        <f t="shared" si="42"/>
        <v>FD</v>
      </c>
      <c r="U179" s="1" t="str">
        <f t="shared" si="39"/>
        <v>´2400000000000000000000</v>
      </c>
    </row>
    <row r="180" spans="1:21" x14ac:dyDescent="0.2">
      <c r="A180" s="49" t="s">
        <v>151</v>
      </c>
      <c r="B180" s="49" t="s">
        <v>154</v>
      </c>
      <c r="C180" s="50" t="s">
        <v>155</v>
      </c>
      <c r="D180" s="50" t="s">
        <v>156</v>
      </c>
      <c r="E180" s="51">
        <v>3552848000</v>
      </c>
      <c r="F180" s="51">
        <v>0</v>
      </c>
      <c r="G180" s="51">
        <v>-3552848000</v>
      </c>
      <c r="H180" s="51">
        <v>0</v>
      </c>
      <c r="I180" s="51">
        <v>0</v>
      </c>
      <c r="J180" s="51">
        <v>0</v>
      </c>
      <c r="K180" s="51">
        <v>0</v>
      </c>
      <c r="L180" s="51"/>
      <c r="M180" s="51">
        <v>0</v>
      </c>
      <c r="N180" s="51">
        <v>0</v>
      </c>
      <c r="O180" s="52">
        <v>0</v>
      </c>
      <c r="P180" s="1" t="s">
        <v>153</v>
      </c>
      <c r="Q180" s="53">
        <f t="shared" si="40"/>
        <v>0</v>
      </c>
      <c r="R180" s="1">
        <v>3</v>
      </c>
      <c r="S180" s="1" t="str">
        <f t="shared" si="41"/>
        <v>2</v>
      </c>
      <c r="T180" s="1" t="str">
        <f t="shared" si="42"/>
        <v>FD</v>
      </c>
      <c r="U180" s="1" t="str">
        <f t="shared" si="39"/>
        <v>´2450000000000000000000</v>
      </c>
    </row>
    <row r="181" spans="1:21" ht="13.5" thickBot="1" x14ac:dyDescent="0.25">
      <c r="A181" s="49" t="s">
        <v>151</v>
      </c>
      <c r="B181" s="49" t="s">
        <v>79</v>
      </c>
      <c r="C181" s="54" t="s">
        <v>80</v>
      </c>
      <c r="D181" s="54" t="s">
        <v>118</v>
      </c>
      <c r="E181" s="55">
        <v>0</v>
      </c>
      <c r="F181" s="55">
        <v>0</v>
      </c>
      <c r="G181" s="55">
        <v>3552848000</v>
      </c>
      <c r="H181" s="55">
        <v>3552848000</v>
      </c>
      <c r="I181" s="55">
        <v>0</v>
      </c>
      <c r="J181" s="55">
        <v>0</v>
      </c>
      <c r="K181" s="55">
        <v>0</v>
      </c>
      <c r="L181" s="55"/>
      <c r="M181" s="55">
        <v>3552848000</v>
      </c>
      <c r="N181" s="55">
        <v>0</v>
      </c>
      <c r="O181" s="56">
        <v>0</v>
      </c>
      <c r="P181" s="1" t="s">
        <v>153</v>
      </c>
      <c r="Q181" s="53">
        <f t="shared" si="40"/>
        <v>0</v>
      </c>
      <c r="R181" s="1">
        <v>3</v>
      </c>
      <c r="S181" s="1" t="str">
        <f t="shared" si="41"/>
        <v>2</v>
      </c>
      <c r="T181" s="1" t="str">
        <f t="shared" si="42"/>
        <v>FD</v>
      </c>
      <c r="U181" s="1" t="str">
        <f t="shared" si="39"/>
        <v>´2490000000000000000000</v>
      </c>
    </row>
    <row r="182" spans="1:21" x14ac:dyDescent="0.2">
      <c r="A182" s="49" t="s">
        <v>159</v>
      </c>
      <c r="B182" s="49" t="s">
        <v>36</v>
      </c>
      <c r="C182" s="50" t="s">
        <v>37</v>
      </c>
      <c r="D182" s="50" t="s">
        <v>38</v>
      </c>
      <c r="E182" s="51">
        <v>36601750000</v>
      </c>
      <c r="F182" s="51">
        <v>0</v>
      </c>
      <c r="G182" s="51">
        <v>0</v>
      </c>
      <c r="H182" s="51">
        <v>36601750000</v>
      </c>
      <c r="I182" s="51">
        <v>25391013.510000002</v>
      </c>
      <c r="J182" s="51">
        <v>46864025.5</v>
      </c>
      <c r="K182" s="51">
        <v>0.12</v>
      </c>
      <c r="L182" s="51"/>
      <c r="M182" s="51">
        <v>36554885974.5</v>
      </c>
      <c r="N182" s="51">
        <v>0</v>
      </c>
      <c r="O182" s="52">
        <v>46864025.5</v>
      </c>
      <c r="P182" s="1" t="s">
        <v>161</v>
      </c>
      <c r="Q182" s="53">
        <f>(H182-J182-M182)+(E182+G182-H182)</f>
        <v>0</v>
      </c>
      <c r="R182" s="1">
        <v>1</v>
      </c>
      <c r="S182" s="1" t="str">
        <f>MID(P182,2,1)</f>
        <v>2</v>
      </c>
      <c r="T182" s="1" t="str">
        <f>MID(P182,3,2)</f>
        <v>FD</v>
      </c>
      <c r="U182" s="1" t="str">
        <f t="shared" si="39"/>
        <v>´2000000000000000000000</v>
      </c>
    </row>
    <row r="183" spans="1:21" x14ac:dyDescent="0.2">
      <c r="A183" s="49" t="s">
        <v>159</v>
      </c>
      <c r="B183" s="49" t="s">
        <v>40</v>
      </c>
      <c r="C183" s="50" t="s">
        <v>41</v>
      </c>
      <c r="D183" s="50" t="s">
        <v>42</v>
      </c>
      <c r="E183" s="51">
        <v>348338000</v>
      </c>
      <c r="F183" s="51">
        <v>0</v>
      </c>
      <c r="G183" s="51">
        <v>0</v>
      </c>
      <c r="H183" s="51">
        <v>348338000</v>
      </c>
      <c r="I183" s="51">
        <v>25370273</v>
      </c>
      <c r="J183" s="51">
        <v>43322494.689999998</v>
      </c>
      <c r="K183" s="51">
        <v>12.43</v>
      </c>
      <c r="L183" s="51"/>
      <c r="M183" s="51">
        <v>305015505.31</v>
      </c>
      <c r="N183" s="51">
        <v>0</v>
      </c>
      <c r="O183" s="52">
        <v>43322494.689999998</v>
      </c>
      <c r="P183" s="1" t="s">
        <v>161</v>
      </c>
      <c r="Q183" s="53">
        <f t="shared" ref="Q183:Q194" si="43">(H183-J183-M183)+(E183+G183-H183)</f>
        <v>0</v>
      </c>
      <c r="R183" s="1">
        <v>2</v>
      </c>
      <c r="S183" s="1" t="str">
        <f t="shared" ref="S183:S194" si="44">MID(P183,2,1)</f>
        <v>2</v>
      </c>
      <c r="T183" s="1" t="str">
        <f t="shared" ref="T183:T194" si="45">MID(P183,3,2)</f>
        <v>FD</v>
      </c>
      <c r="U183" s="1" t="str">
        <f t="shared" si="39"/>
        <v>´2100000000000000000000</v>
      </c>
    </row>
    <row r="184" spans="1:21" x14ac:dyDescent="0.2">
      <c r="A184" s="49" t="s">
        <v>159</v>
      </c>
      <c r="B184" s="49" t="s">
        <v>43</v>
      </c>
      <c r="C184" s="50" t="s">
        <v>44</v>
      </c>
      <c r="D184" s="50" t="s">
        <v>45</v>
      </c>
      <c r="E184" s="51">
        <v>348338000</v>
      </c>
      <c r="F184" s="51">
        <v>0</v>
      </c>
      <c r="G184" s="51">
        <v>0</v>
      </c>
      <c r="H184" s="51">
        <v>348338000</v>
      </c>
      <c r="I184" s="51">
        <v>25370273</v>
      </c>
      <c r="J184" s="51">
        <v>43322494.689999998</v>
      </c>
      <c r="K184" s="51">
        <v>12.43</v>
      </c>
      <c r="L184" s="51"/>
      <c r="M184" s="51">
        <v>305015505.31</v>
      </c>
      <c r="N184" s="51">
        <v>0</v>
      </c>
      <c r="O184" s="52">
        <v>43322494.689999998</v>
      </c>
      <c r="P184" s="1" t="s">
        <v>161</v>
      </c>
      <c r="Q184" s="53">
        <f t="shared" si="43"/>
        <v>0</v>
      </c>
      <c r="R184" s="1">
        <v>3</v>
      </c>
      <c r="S184" s="1" t="str">
        <f t="shared" si="44"/>
        <v>2</v>
      </c>
      <c r="T184" s="1" t="str">
        <f t="shared" si="45"/>
        <v>FD</v>
      </c>
      <c r="U184" s="1" t="str">
        <f t="shared" si="39"/>
        <v>´2120000000000000000000</v>
      </c>
    </row>
    <row r="185" spans="1:21" x14ac:dyDescent="0.2">
      <c r="A185" s="49" t="s">
        <v>159</v>
      </c>
      <c r="B185" s="49" t="s">
        <v>46</v>
      </c>
      <c r="C185" s="50" t="s">
        <v>47</v>
      </c>
      <c r="D185" s="50" t="s">
        <v>48</v>
      </c>
      <c r="E185" s="51">
        <v>347338000</v>
      </c>
      <c r="F185" s="51">
        <v>0</v>
      </c>
      <c r="G185" s="51">
        <v>0</v>
      </c>
      <c r="H185" s="51">
        <v>347338000</v>
      </c>
      <c r="I185" s="51">
        <v>15936303</v>
      </c>
      <c r="J185" s="51">
        <v>33768554.689999998</v>
      </c>
      <c r="K185" s="51">
        <v>9.7200000000000006</v>
      </c>
      <c r="L185" s="51"/>
      <c r="M185" s="51">
        <v>313569445.31</v>
      </c>
      <c r="N185" s="51">
        <v>0</v>
      </c>
      <c r="O185" s="52">
        <v>33768554.689999998</v>
      </c>
      <c r="P185" s="1" t="s">
        <v>161</v>
      </c>
      <c r="Q185" s="53">
        <f t="shared" si="43"/>
        <v>0</v>
      </c>
      <c r="R185" s="1">
        <v>5</v>
      </c>
      <c r="S185" s="1" t="str">
        <f t="shared" si="44"/>
        <v>2</v>
      </c>
      <c r="T185" s="1" t="str">
        <f t="shared" si="45"/>
        <v>FD</v>
      </c>
      <c r="U185" s="1" t="str">
        <f t="shared" si="39"/>
        <v>´2120300000000000000000</v>
      </c>
    </row>
    <row r="186" spans="1:21" x14ac:dyDescent="0.2">
      <c r="A186" s="49" t="s">
        <v>159</v>
      </c>
      <c r="B186" s="49" t="s">
        <v>55</v>
      </c>
      <c r="C186" s="50" t="s">
        <v>56</v>
      </c>
      <c r="D186" s="50" t="s">
        <v>57</v>
      </c>
      <c r="E186" s="51">
        <v>1000000</v>
      </c>
      <c r="F186" s="51">
        <v>0</v>
      </c>
      <c r="G186" s="51">
        <v>0</v>
      </c>
      <c r="H186" s="51">
        <v>1000000</v>
      </c>
      <c r="I186" s="51">
        <v>9433970</v>
      </c>
      <c r="J186" s="51">
        <v>9553940</v>
      </c>
      <c r="K186" s="51">
        <v>955.39</v>
      </c>
      <c r="L186" s="51"/>
      <c r="M186" s="51">
        <v>-8553940</v>
      </c>
      <c r="N186" s="51">
        <v>0</v>
      </c>
      <c r="O186" s="52">
        <v>9553940</v>
      </c>
      <c r="P186" s="1" t="s">
        <v>161</v>
      </c>
      <c r="Q186" s="53">
        <f t="shared" si="43"/>
        <v>0</v>
      </c>
      <c r="R186" s="1">
        <v>5</v>
      </c>
      <c r="S186" s="1" t="str">
        <f t="shared" si="44"/>
        <v>2</v>
      </c>
      <c r="T186" s="1" t="str">
        <f t="shared" si="45"/>
        <v>FD</v>
      </c>
      <c r="U186" s="1" t="str">
        <f t="shared" si="39"/>
        <v>´2129900000000000000000</v>
      </c>
    </row>
    <row r="187" spans="1:21" x14ac:dyDescent="0.2">
      <c r="A187" s="49" t="s">
        <v>159</v>
      </c>
      <c r="B187" s="49" t="s">
        <v>58</v>
      </c>
      <c r="C187" s="50" t="s">
        <v>59</v>
      </c>
      <c r="D187" s="50" t="s">
        <v>60</v>
      </c>
      <c r="E187" s="51">
        <v>36253412000</v>
      </c>
      <c r="F187" s="51">
        <v>0</v>
      </c>
      <c r="G187" s="51">
        <v>0</v>
      </c>
      <c r="H187" s="51">
        <v>36253412000</v>
      </c>
      <c r="I187" s="51">
        <v>0</v>
      </c>
      <c r="J187" s="51">
        <v>0</v>
      </c>
      <c r="K187" s="51">
        <v>0</v>
      </c>
      <c r="L187" s="51"/>
      <c r="M187" s="51">
        <v>36253412000</v>
      </c>
      <c r="N187" s="51">
        <v>0</v>
      </c>
      <c r="O187" s="52">
        <v>0</v>
      </c>
      <c r="P187" s="1" t="s">
        <v>161</v>
      </c>
      <c r="Q187" s="53">
        <f t="shared" si="43"/>
        <v>0</v>
      </c>
      <c r="R187" s="1">
        <v>2</v>
      </c>
      <c r="S187" s="1" t="str">
        <f t="shared" si="44"/>
        <v>2</v>
      </c>
      <c r="T187" s="1" t="str">
        <f t="shared" si="45"/>
        <v>FD</v>
      </c>
      <c r="U187" s="1" t="str">
        <f t="shared" si="39"/>
        <v>´2200000000000000000000</v>
      </c>
    </row>
    <row r="188" spans="1:21" x14ac:dyDescent="0.2">
      <c r="A188" s="49" t="s">
        <v>159</v>
      </c>
      <c r="B188" s="49" t="s">
        <v>61</v>
      </c>
      <c r="C188" s="50" t="s">
        <v>62</v>
      </c>
      <c r="D188" s="50" t="s">
        <v>63</v>
      </c>
      <c r="E188" s="51">
        <v>36253412000</v>
      </c>
      <c r="F188" s="51">
        <v>0</v>
      </c>
      <c r="G188" s="51">
        <v>0</v>
      </c>
      <c r="H188" s="51">
        <v>36253412000</v>
      </c>
      <c r="I188" s="51">
        <v>0</v>
      </c>
      <c r="J188" s="51">
        <v>0</v>
      </c>
      <c r="K188" s="51">
        <v>0</v>
      </c>
      <c r="L188" s="51"/>
      <c r="M188" s="51">
        <v>36253412000</v>
      </c>
      <c r="N188" s="51">
        <v>0</v>
      </c>
      <c r="O188" s="52">
        <v>0</v>
      </c>
      <c r="P188" s="1" t="s">
        <v>161</v>
      </c>
      <c r="Q188" s="53">
        <f t="shared" si="43"/>
        <v>0</v>
      </c>
      <c r="R188" s="1">
        <v>3</v>
      </c>
      <c r="S188" s="1" t="str">
        <f t="shared" si="44"/>
        <v>2</v>
      </c>
      <c r="T188" s="1" t="str">
        <f t="shared" si="45"/>
        <v>FD</v>
      </c>
      <c r="U188" s="1" t="str">
        <f t="shared" si="39"/>
        <v>´2240000000000000000000</v>
      </c>
    </row>
    <row r="189" spans="1:21" ht="25.5" x14ac:dyDescent="0.2">
      <c r="A189" s="49" t="s">
        <v>159</v>
      </c>
      <c r="B189" s="49" t="s">
        <v>64</v>
      </c>
      <c r="C189" s="50" t="s">
        <v>65</v>
      </c>
      <c r="D189" s="50" t="s">
        <v>66</v>
      </c>
      <c r="E189" s="51">
        <v>36253412000</v>
      </c>
      <c r="F189" s="51">
        <v>0</v>
      </c>
      <c r="G189" s="51">
        <v>0</v>
      </c>
      <c r="H189" s="51">
        <v>36253412000</v>
      </c>
      <c r="I189" s="51">
        <v>0</v>
      </c>
      <c r="J189" s="51">
        <v>0</v>
      </c>
      <c r="K189" s="51">
        <v>0</v>
      </c>
      <c r="L189" s="51"/>
      <c r="M189" s="51">
        <v>36253412000</v>
      </c>
      <c r="N189" s="51">
        <v>0</v>
      </c>
      <c r="O189" s="52">
        <v>0</v>
      </c>
      <c r="P189" s="1" t="s">
        <v>161</v>
      </c>
      <c r="Q189" s="53">
        <f t="shared" si="43"/>
        <v>0</v>
      </c>
      <c r="R189" s="1">
        <v>5</v>
      </c>
      <c r="S189" s="1" t="str">
        <f t="shared" si="44"/>
        <v>2</v>
      </c>
      <c r="T189" s="1" t="str">
        <f t="shared" si="45"/>
        <v>FD</v>
      </c>
      <c r="U189" s="1" t="str">
        <f t="shared" si="39"/>
        <v>´2240500000000000000000</v>
      </c>
    </row>
    <row r="190" spans="1:21" x14ac:dyDescent="0.2">
      <c r="A190" s="49" t="s">
        <v>159</v>
      </c>
      <c r="B190" s="49" t="s">
        <v>67</v>
      </c>
      <c r="C190" s="50" t="s">
        <v>68</v>
      </c>
      <c r="D190" s="50" t="s">
        <v>69</v>
      </c>
      <c r="E190" s="51">
        <v>36253412000</v>
      </c>
      <c r="F190" s="51">
        <v>0</v>
      </c>
      <c r="G190" s="51">
        <v>0</v>
      </c>
      <c r="H190" s="51">
        <v>36253412000</v>
      </c>
      <c r="I190" s="51">
        <v>0</v>
      </c>
      <c r="J190" s="51">
        <v>0</v>
      </c>
      <c r="K190" s="51">
        <v>0</v>
      </c>
      <c r="L190" s="51"/>
      <c r="M190" s="51">
        <v>36253412000</v>
      </c>
      <c r="N190" s="51">
        <v>0</v>
      </c>
      <c r="O190" s="52">
        <v>0</v>
      </c>
      <c r="P190" s="1" t="s">
        <v>161</v>
      </c>
      <c r="Q190" s="53">
        <f t="shared" si="43"/>
        <v>0</v>
      </c>
      <c r="R190" s="1">
        <v>7</v>
      </c>
      <c r="S190" s="1" t="str">
        <f t="shared" si="44"/>
        <v>2</v>
      </c>
      <c r="T190" s="1" t="str">
        <f t="shared" si="45"/>
        <v>FD</v>
      </c>
      <c r="U190" s="1" t="str">
        <f t="shared" si="39"/>
        <v>´2240501000000000000000</v>
      </c>
    </row>
    <row r="191" spans="1:21" x14ac:dyDescent="0.2">
      <c r="A191" s="49" t="s">
        <v>159</v>
      </c>
      <c r="B191" s="49" t="s">
        <v>70</v>
      </c>
      <c r="C191" s="50" t="s">
        <v>71</v>
      </c>
      <c r="D191" s="50" t="s">
        <v>72</v>
      </c>
      <c r="E191" s="51">
        <v>0</v>
      </c>
      <c r="F191" s="51">
        <v>0</v>
      </c>
      <c r="G191" s="51">
        <v>0</v>
      </c>
      <c r="H191" s="51">
        <v>0</v>
      </c>
      <c r="I191" s="51">
        <v>20740.509999999998</v>
      </c>
      <c r="J191" s="51">
        <v>3541530.81</v>
      </c>
      <c r="K191" s="51">
        <v>0</v>
      </c>
      <c r="L191" s="51"/>
      <c r="M191" s="51">
        <v>-3541530.81</v>
      </c>
      <c r="N191" s="51">
        <v>0</v>
      </c>
      <c r="O191" s="52">
        <v>3541530.81</v>
      </c>
      <c r="P191" s="1" t="s">
        <v>161</v>
      </c>
      <c r="Q191" s="53">
        <f t="shared" si="43"/>
        <v>0</v>
      </c>
      <c r="R191" s="1">
        <v>2</v>
      </c>
      <c r="S191" s="1" t="str">
        <f t="shared" si="44"/>
        <v>2</v>
      </c>
      <c r="T191" s="1" t="str">
        <f t="shared" si="45"/>
        <v>FD</v>
      </c>
      <c r="U191" s="1" t="str">
        <f t="shared" si="39"/>
        <v>´2400000000000000000000</v>
      </c>
    </row>
    <row r="192" spans="1:21" ht="25.5" x14ac:dyDescent="0.2">
      <c r="A192" s="49" t="s">
        <v>159</v>
      </c>
      <c r="B192" s="49" t="s">
        <v>73</v>
      </c>
      <c r="C192" s="50" t="s">
        <v>74</v>
      </c>
      <c r="D192" s="50" t="s">
        <v>75</v>
      </c>
      <c r="E192" s="51">
        <v>0</v>
      </c>
      <c r="F192" s="51">
        <v>0</v>
      </c>
      <c r="G192" s="51">
        <v>0</v>
      </c>
      <c r="H192" s="51">
        <v>0</v>
      </c>
      <c r="I192" s="51">
        <v>20740.509999999998</v>
      </c>
      <c r="J192" s="51">
        <v>31633.81</v>
      </c>
      <c r="K192" s="51">
        <v>0</v>
      </c>
      <c r="L192" s="51"/>
      <c r="M192" s="51">
        <v>-31633.81</v>
      </c>
      <c r="N192" s="51">
        <v>0</v>
      </c>
      <c r="O192" s="52">
        <v>31633.81</v>
      </c>
      <c r="P192" s="1" t="s">
        <v>161</v>
      </c>
      <c r="Q192" s="53">
        <f t="shared" si="43"/>
        <v>0</v>
      </c>
      <c r="R192" s="1">
        <v>3</v>
      </c>
      <c r="S192" s="1" t="str">
        <f t="shared" si="44"/>
        <v>2</v>
      </c>
      <c r="T192" s="1" t="str">
        <f t="shared" si="45"/>
        <v>FD</v>
      </c>
      <c r="U192" s="1" t="str">
        <f t="shared" si="39"/>
        <v>´2430000000000000000000</v>
      </c>
    </row>
    <row r="193" spans="1:21" ht="25.5" x14ac:dyDescent="0.2">
      <c r="A193" s="49" t="s">
        <v>159</v>
      </c>
      <c r="B193" s="49" t="s">
        <v>76</v>
      </c>
      <c r="C193" s="50" t="s">
        <v>77</v>
      </c>
      <c r="D193" s="50" t="s">
        <v>78</v>
      </c>
      <c r="E193" s="51">
        <v>0</v>
      </c>
      <c r="F193" s="51">
        <v>0</v>
      </c>
      <c r="G193" s="51">
        <v>0</v>
      </c>
      <c r="H193" s="51">
        <v>0</v>
      </c>
      <c r="I193" s="51">
        <v>20740.509999999998</v>
      </c>
      <c r="J193" s="51">
        <v>31633.81</v>
      </c>
      <c r="K193" s="51">
        <v>0</v>
      </c>
      <c r="L193" s="51"/>
      <c r="M193" s="51">
        <v>-31633.81</v>
      </c>
      <c r="N193" s="51">
        <v>0</v>
      </c>
      <c r="O193" s="52">
        <v>31633.81</v>
      </c>
      <c r="P193" s="1" t="s">
        <v>161</v>
      </c>
      <c r="Q193" s="53">
        <f t="shared" si="43"/>
        <v>0</v>
      </c>
      <c r="R193" s="1">
        <v>5</v>
      </c>
      <c r="S193" s="1" t="str">
        <f t="shared" si="44"/>
        <v>2</v>
      </c>
      <c r="T193" s="1" t="str">
        <f t="shared" si="45"/>
        <v>FD</v>
      </c>
      <c r="U193" s="1" t="str">
        <f t="shared" si="39"/>
        <v>´2430200000000000000000</v>
      </c>
    </row>
    <row r="194" spans="1:21" ht="13.5" thickBot="1" x14ac:dyDescent="0.25">
      <c r="A194" s="49" t="s">
        <v>159</v>
      </c>
      <c r="B194" s="49" t="s">
        <v>79</v>
      </c>
      <c r="C194" s="54" t="s">
        <v>80</v>
      </c>
      <c r="D194" s="54" t="s">
        <v>118</v>
      </c>
      <c r="E194" s="55">
        <v>0</v>
      </c>
      <c r="F194" s="55">
        <v>0</v>
      </c>
      <c r="G194" s="55">
        <v>0</v>
      </c>
      <c r="H194" s="55">
        <v>0</v>
      </c>
      <c r="I194" s="55">
        <v>0</v>
      </c>
      <c r="J194" s="55">
        <v>3509897</v>
      </c>
      <c r="K194" s="55">
        <v>0</v>
      </c>
      <c r="L194" s="55"/>
      <c r="M194" s="55">
        <v>-3509897</v>
      </c>
      <c r="N194" s="55">
        <v>0</v>
      </c>
      <c r="O194" s="56">
        <v>3509897</v>
      </c>
      <c r="P194" s="1" t="s">
        <v>161</v>
      </c>
      <c r="Q194" s="53">
        <f t="shared" si="43"/>
        <v>0</v>
      </c>
      <c r="R194" s="1">
        <v>3</v>
      </c>
      <c r="S194" s="1" t="str">
        <f t="shared" si="44"/>
        <v>2</v>
      </c>
      <c r="T194" s="1" t="str">
        <f t="shared" si="45"/>
        <v>FD</v>
      </c>
      <c r="U194" s="1" t="str">
        <f t="shared" si="39"/>
        <v>´2490000000000000000000</v>
      </c>
    </row>
    <row r="195" spans="1:21" x14ac:dyDescent="0.2">
      <c r="A195" s="49" t="s">
        <v>164</v>
      </c>
      <c r="B195" s="49" t="s">
        <v>36</v>
      </c>
      <c r="C195" s="50" t="s">
        <v>37</v>
      </c>
      <c r="D195" s="50" t="s">
        <v>38</v>
      </c>
      <c r="E195" s="51">
        <v>14816528000</v>
      </c>
      <c r="F195" s="51">
        <v>0</v>
      </c>
      <c r="G195" s="51">
        <v>0</v>
      </c>
      <c r="H195" s="51">
        <v>14816528000</v>
      </c>
      <c r="I195" s="51">
        <v>473729.57</v>
      </c>
      <c r="J195" s="51">
        <v>11882368.43</v>
      </c>
      <c r="K195" s="51">
        <v>0.08</v>
      </c>
      <c r="L195" s="51"/>
      <c r="M195" s="51">
        <v>14804645631.57</v>
      </c>
      <c r="N195" s="51">
        <v>0</v>
      </c>
      <c r="O195" s="52">
        <v>11882368.43</v>
      </c>
      <c r="P195" s="1" t="s">
        <v>166</v>
      </c>
      <c r="Q195" s="53">
        <f>(H195-J195-M195)+(E195+G195-H195)</f>
        <v>0</v>
      </c>
      <c r="R195" s="1">
        <v>1</v>
      </c>
      <c r="S195" s="1" t="str">
        <f>MID(P195,2,1)</f>
        <v>2</v>
      </c>
      <c r="T195" s="1" t="str">
        <f>MID(P195,3,2)</f>
        <v>FD</v>
      </c>
      <c r="U195" s="1" t="str">
        <f t="shared" si="39"/>
        <v>´2000000000000000000000</v>
      </c>
    </row>
    <row r="196" spans="1:21" x14ac:dyDescent="0.2">
      <c r="A196" s="49" t="s">
        <v>164</v>
      </c>
      <c r="B196" s="49" t="s">
        <v>40</v>
      </c>
      <c r="C196" s="50" t="s">
        <v>41</v>
      </c>
      <c r="D196" s="50" t="s">
        <v>42</v>
      </c>
      <c r="E196" s="51">
        <v>34998000</v>
      </c>
      <c r="F196" s="51">
        <v>0</v>
      </c>
      <c r="G196" s="51">
        <v>0</v>
      </c>
      <c r="H196" s="51">
        <v>34998000</v>
      </c>
      <c r="I196" s="51">
        <v>457310</v>
      </c>
      <c r="J196" s="51">
        <v>11857325</v>
      </c>
      <c r="K196" s="51">
        <v>33.880000000000003</v>
      </c>
      <c r="L196" s="51"/>
      <c r="M196" s="51">
        <v>23140675</v>
      </c>
      <c r="N196" s="51">
        <v>0</v>
      </c>
      <c r="O196" s="52">
        <v>11857325</v>
      </c>
      <c r="P196" s="1" t="s">
        <v>166</v>
      </c>
      <c r="Q196" s="53">
        <f t="shared" ref="Q196:Q206" si="46">(H196-J196-M196)+(E196+G196-H196)</f>
        <v>0</v>
      </c>
      <c r="R196" s="1">
        <v>2</v>
      </c>
      <c r="S196" s="1" t="str">
        <f t="shared" ref="S196:S206" si="47">MID(P196,2,1)</f>
        <v>2</v>
      </c>
      <c r="T196" s="1" t="str">
        <f t="shared" ref="T196:T206" si="48">MID(P196,3,2)</f>
        <v>FD</v>
      </c>
      <c r="U196" s="1" t="str">
        <f t="shared" si="39"/>
        <v>´2100000000000000000000</v>
      </c>
    </row>
    <row r="197" spans="1:21" x14ac:dyDescent="0.2">
      <c r="A197" s="49" t="s">
        <v>164</v>
      </c>
      <c r="B197" s="49" t="s">
        <v>43</v>
      </c>
      <c r="C197" s="50" t="s">
        <v>44</v>
      </c>
      <c r="D197" s="50" t="s">
        <v>45</v>
      </c>
      <c r="E197" s="51">
        <v>34998000</v>
      </c>
      <c r="F197" s="51">
        <v>0</v>
      </c>
      <c r="G197" s="51">
        <v>0</v>
      </c>
      <c r="H197" s="51">
        <v>34998000</v>
      </c>
      <c r="I197" s="51">
        <v>457310</v>
      </c>
      <c r="J197" s="51">
        <v>11857325</v>
      </c>
      <c r="K197" s="51">
        <v>33.880000000000003</v>
      </c>
      <c r="L197" s="51"/>
      <c r="M197" s="51">
        <v>23140675</v>
      </c>
      <c r="N197" s="51">
        <v>0</v>
      </c>
      <c r="O197" s="52">
        <v>11857325</v>
      </c>
      <c r="P197" s="1" t="s">
        <v>166</v>
      </c>
      <c r="Q197" s="53">
        <f t="shared" si="46"/>
        <v>0</v>
      </c>
      <c r="R197" s="1">
        <v>3</v>
      </c>
      <c r="S197" s="1" t="str">
        <f t="shared" si="47"/>
        <v>2</v>
      </c>
      <c r="T197" s="1" t="str">
        <f t="shared" si="48"/>
        <v>FD</v>
      </c>
      <c r="U197" s="1" t="str">
        <f t="shared" si="39"/>
        <v>´2120000000000000000000</v>
      </c>
    </row>
    <row r="198" spans="1:21" x14ac:dyDescent="0.2">
      <c r="A198" s="49" t="s">
        <v>164</v>
      </c>
      <c r="B198" s="49" t="s">
        <v>46</v>
      </c>
      <c r="C198" s="50" t="s">
        <v>47</v>
      </c>
      <c r="D198" s="50" t="s">
        <v>48</v>
      </c>
      <c r="E198" s="51">
        <v>10114942</v>
      </c>
      <c r="F198" s="51">
        <v>0</v>
      </c>
      <c r="G198" s="51">
        <v>0</v>
      </c>
      <c r="H198" s="51">
        <v>10114942</v>
      </c>
      <c r="I198" s="51">
        <v>450000</v>
      </c>
      <c r="J198" s="51">
        <v>1457291</v>
      </c>
      <c r="K198" s="51">
        <v>14.4</v>
      </c>
      <c r="L198" s="51"/>
      <c r="M198" s="51">
        <v>8657651</v>
      </c>
      <c r="N198" s="51">
        <v>0</v>
      </c>
      <c r="O198" s="52">
        <v>1457291</v>
      </c>
      <c r="P198" s="1" t="s">
        <v>166</v>
      </c>
      <c r="Q198" s="53">
        <f t="shared" si="46"/>
        <v>0</v>
      </c>
      <c r="R198" s="1">
        <v>5</v>
      </c>
      <c r="S198" s="1" t="str">
        <f t="shared" si="47"/>
        <v>2</v>
      </c>
      <c r="T198" s="1" t="str">
        <f t="shared" si="48"/>
        <v>FD</v>
      </c>
      <c r="U198" s="1" t="str">
        <f t="shared" si="39"/>
        <v>´2120300000000000000000</v>
      </c>
    </row>
    <row r="199" spans="1:21" x14ac:dyDescent="0.2">
      <c r="A199" s="49" t="s">
        <v>164</v>
      </c>
      <c r="B199" s="49" t="s">
        <v>55</v>
      </c>
      <c r="C199" s="50" t="s">
        <v>56</v>
      </c>
      <c r="D199" s="50" t="s">
        <v>57</v>
      </c>
      <c r="E199" s="51">
        <v>24883058</v>
      </c>
      <c r="F199" s="51">
        <v>0</v>
      </c>
      <c r="G199" s="51">
        <v>0</v>
      </c>
      <c r="H199" s="51">
        <v>24883058</v>
      </c>
      <c r="I199" s="51">
        <v>7310</v>
      </c>
      <c r="J199" s="51">
        <v>10400034</v>
      </c>
      <c r="K199" s="51">
        <v>41.79</v>
      </c>
      <c r="L199" s="51"/>
      <c r="M199" s="51">
        <v>14483024</v>
      </c>
      <c r="N199" s="51">
        <v>0</v>
      </c>
      <c r="O199" s="52">
        <v>10400034</v>
      </c>
      <c r="P199" s="1" t="s">
        <v>166</v>
      </c>
      <c r="Q199" s="53">
        <f t="shared" si="46"/>
        <v>0</v>
      </c>
      <c r="R199" s="1">
        <v>5</v>
      </c>
      <c r="S199" s="1" t="str">
        <f t="shared" si="47"/>
        <v>2</v>
      </c>
      <c r="T199" s="1" t="str">
        <f t="shared" si="48"/>
        <v>FD</v>
      </c>
      <c r="U199" s="1" t="str">
        <f t="shared" si="39"/>
        <v>´2129900000000000000000</v>
      </c>
    </row>
    <row r="200" spans="1:21" x14ac:dyDescent="0.2">
      <c r="A200" s="49" t="s">
        <v>164</v>
      </c>
      <c r="B200" s="49" t="s">
        <v>58</v>
      </c>
      <c r="C200" s="50" t="s">
        <v>59</v>
      </c>
      <c r="D200" s="50" t="s">
        <v>60</v>
      </c>
      <c r="E200" s="51">
        <v>14777049000</v>
      </c>
      <c r="F200" s="51">
        <v>0</v>
      </c>
      <c r="G200" s="51">
        <v>0</v>
      </c>
      <c r="H200" s="51">
        <v>14777049000</v>
      </c>
      <c r="I200" s="51">
        <v>0</v>
      </c>
      <c r="J200" s="51">
        <v>0</v>
      </c>
      <c r="K200" s="51">
        <v>0</v>
      </c>
      <c r="L200" s="51"/>
      <c r="M200" s="51">
        <v>14777049000</v>
      </c>
      <c r="N200" s="51">
        <v>0</v>
      </c>
      <c r="O200" s="52">
        <v>0</v>
      </c>
      <c r="P200" s="1" t="s">
        <v>166</v>
      </c>
      <c r="Q200" s="53">
        <f t="shared" si="46"/>
        <v>0</v>
      </c>
      <c r="R200" s="1">
        <v>2</v>
      </c>
      <c r="S200" s="1" t="str">
        <f t="shared" si="47"/>
        <v>2</v>
      </c>
      <c r="T200" s="1" t="str">
        <f t="shared" si="48"/>
        <v>FD</v>
      </c>
      <c r="U200" s="1" t="str">
        <f t="shared" si="39"/>
        <v>´2200000000000000000000</v>
      </c>
    </row>
    <row r="201" spans="1:21" x14ac:dyDescent="0.2">
      <c r="A201" s="49" t="s">
        <v>164</v>
      </c>
      <c r="B201" s="49" t="s">
        <v>61</v>
      </c>
      <c r="C201" s="50" t="s">
        <v>62</v>
      </c>
      <c r="D201" s="50" t="s">
        <v>63</v>
      </c>
      <c r="E201" s="51">
        <v>14777049000</v>
      </c>
      <c r="F201" s="51">
        <v>0</v>
      </c>
      <c r="G201" s="51">
        <v>0</v>
      </c>
      <c r="H201" s="51">
        <v>14777049000</v>
      </c>
      <c r="I201" s="51">
        <v>0</v>
      </c>
      <c r="J201" s="51">
        <v>0</v>
      </c>
      <c r="K201" s="51">
        <v>0</v>
      </c>
      <c r="L201" s="51"/>
      <c r="M201" s="51">
        <v>14777049000</v>
      </c>
      <c r="N201" s="51">
        <v>0</v>
      </c>
      <c r="O201" s="52">
        <v>0</v>
      </c>
      <c r="P201" s="1" t="s">
        <v>166</v>
      </c>
      <c r="Q201" s="53">
        <f t="shared" si="46"/>
        <v>0</v>
      </c>
      <c r="R201" s="1">
        <v>3</v>
      </c>
      <c r="S201" s="1" t="str">
        <f t="shared" si="47"/>
        <v>2</v>
      </c>
      <c r="T201" s="1" t="str">
        <f t="shared" si="48"/>
        <v>FD</v>
      </c>
      <c r="U201" s="1" t="str">
        <f t="shared" si="39"/>
        <v>´2240000000000000000000</v>
      </c>
    </row>
    <row r="202" spans="1:21" ht="25.5" x14ac:dyDescent="0.2">
      <c r="A202" s="49" t="s">
        <v>164</v>
      </c>
      <c r="B202" s="49" t="s">
        <v>64</v>
      </c>
      <c r="C202" s="50" t="s">
        <v>65</v>
      </c>
      <c r="D202" s="50" t="s">
        <v>66</v>
      </c>
      <c r="E202" s="51">
        <v>14777049000</v>
      </c>
      <c r="F202" s="51">
        <v>0</v>
      </c>
      <c r="G202" s="51">
        <v>0</v>
      </c>
      <c r="H202" s="51">
        <v>14777049000</v>
      </c>
      <c r="I202" s="51">
        <v>0</v>
      </c>
      <c r="J202" s="51">
        <v>0</v>
      </c>
      <c r="K202" s="51">
        <v>0</v>
      </c>
      <c r="L202" s="51"/>
      <c r="M202" s="51">
        <v>14777049000</v>
      </c>
      <c r="N202" s="51">
        <v>0</v>
      </c>
      <c r="O202" s="52">
        <v>0</v>
      </c>
      <c r="P202" s="1" t="s">
        <v>166</v>
      </c>
      <c r="Q202" s="53">
        <f t="shared" si="46"/>
        <v>0</v>
      </c>
      <c r="R202" s="1">
        <v>5</v>
      </c>
      <c r="S202" s="1" t="str">
        <f t="shared" si="47"/>
        <v>2</v>
      </c>
      <c r="T202" s="1" t="str">
        <f t="shared" si="48"/>
        <v>FD</v>
      </c>
      <c r="U202" s="1" t="str">
        <f t="shared" si="39"/>
        <v>´2240500000000000000000</v>
      </c>
    </row>
    <row r="203" spans="1:21" x14ac:dyDescent="0.2">
      <c r="A203" s="49" t="s">
        <v>164</v>
      </c>
      <c r="B203" s="49" t="s">
        <v>67</v>
      </c>
      <c r="C203" s="50" t="s">
        <v>68</v>
      </c>
      <c r="D203" s="50" t="s">
        <v>69</v>
      </c>
      <c r="E203" s="51">
        <v>14777049000</v>
      </c>
      <c r="F203" s="51">
        <v>0</v>
      </c>
      <c r="G203" s="51">
        <v>0</v>
      </c>
      <c r="H203" s="51">
        <v>14777049000</v>
      </c>
      <c r="I203" s="51">
        <v>0</v>
      </c>
      <c r="J203" s="51">
        <v>0</v>
      </c>
      <c r="K203" s="51">
        <v>0</v>
      </c>
      <c r="L203" s="51"/>
      <c r="M203" s="51">
        <v>14777049000</v>
      </c>
      <c r="N203" s="51">
        <v>0</v>
      </c>
      <c r="O203" s="52">
        <v>0</v>
      </c>
      <c r="P203" s="1" t="s">
        <v>166</v>
      </c>
      <c r="Q203" s="53">
        <f t="shared" si="46"/>
        <v>0</v>
      </c>
      <c r="R203" s="1">
        <v>7</v>
      </c>
      <c r="S203" s="1" t="str">
        <f t="shared" si="47"/>
        <v>2</v>
      </c>
      <c r="T203" s="1" t="str">
        <f t="shared" si="48"/>
        <v>FD</v>
      </c>
      <c r="U203" s="1" t="str">
        <f t="shared" si="39"/>
        <v>´2240501000000000000000</v>
      </c>
    </row>
    <row r="204" spans="1:21" x14ac:dyDescent="0.2">
      <c r="A204" s="49" t="s">
        <v>164</v>
      </c>
      <c r="B204" s="49" t="s">
        <v>70</v>
      </c>
      <c r="C204" s="50" t="s">
        <v>71</v>
      </c>
      <c r="D204" s="50" t="s">
        <v>72</v>
      </c>
      <c r="E204" s="51">
        <v>4481000</v>
      </c>
      <c r="F204" s="51">
        <v>0</v>
      </c>
      <c r="G204" s="51">
        <v>0</v>
      </c>
      <c r="H204" s="51">
        <v>4481000</v>
      </c>
      <c r="I204" s="51">
        <v>16419.57</v>
      </c>
      <c r="J204" s="51">
        <v>25043.43</v>
      </c>
      <c r="K204" s="51">
        <v>0.55000000000000004</v>
      </c>
      <c r="L204" s="51"/>
      <c r="M204" s="51">
        <v>4455956.57</v>
      </c>
      <c r="N204" s="51">
        <v>0</v>
      </c>
      <c r="O204" s="52">
        <v>25043.43</v>
      </c>
      <c r="P204" s="1" t="s">
        <v>166</v>
      </c>
      <c r="Q204" s="53">
        <f t="shared" si="46"/>
        <v>0</v>
      </c>
      <c r="R204" s="1">
        <v>2</v>
      </c>
      <c r="S204" s="1" t="str">
        <f t="shared" si="47"/>
        <v>2</v>
      </c>
      <c r="T204" s="1" t="str">
        <f t="shared" si="48"/>
        <v>FD</v>
      </c>
      <c r="U204" s="1" t="str">
        <f t="shared" si="39"/>
        <v>´2400000000000000000000</v>
      </c>
    </row>
    <row r="205" spans="1:21" ht="25.5" x14ac:dyDescent="0.2">
      <c r="A205" s="49" t="s">
        <v>164</v>
      </c>
      <c r="B205" s="49" t="s">
        <v>73</v>
      </c>
      <c r="C205" s="50" t="s">
        <v>74</v>
      </c>
      <c r="D205" s="50" t="s">
        <v>75</v>
      </c>
      <c r="E205" s="51">
        <v>4481000</v>
      </c>
      <c r="F205" s="51">
        <v>0</v>
      </c>
      <c r="G205" s="51">
        <v>0</v>
      </c>
      <c r="H205" s="51">
        <v>4481000</v>
      </c>
      <c r="I205" s="51">
        <v>16419.57</v>
      </c>
      <c r="J205" s="51">
        <v>25043.43</v>
      </c>
      <c r="K205" s="51">
        <v>0.55000000000000004</v>
      </c>
      <c r="L205" s="51"/>
      <c r="M205" s="51">
        <v>4455956.57</v>
      </c>
      <c r="N205" s="51">
        <v>0</v>
      </c>
      <c r="O205" s="52">
        <v>25043.43</v>
      </c>
      <c r="P205" s="1" t="s">
        <v>166</v>
      </c>
      <c r="Q205" s="53">
        <f t="shared" si="46"/>
        <v>0</v>
      </c>
      <c r="R205" s="1">
        <v>3</v>
      </c>
      <c r="S205" s="1" t="str">
        <f t="shared" si="47"/>
        <v>2</v>
      </c>
      <c r="T205" s="1" t="str">
        <f t="shared" si="48"/>
        <v>FD</v>
      </c>
      <c r="U205" s="1" t="str">
        <f t="shared" si="39"/>
        <v>´2430000000000000000000</v>
      </c>
    </row>
    <row r="206" spans="1:21" ht="26.25" thickBot="1" x14ac:dyDescent="0.25">
      <c r="A206" s="49" t="s">
        <v>164</v>
      </c>
      <c r="B206" s="49" t="s">
        <v>76</v>
      </c>
      <c r="C206" s="54" t="s">
        <v>77</v>
      </c>
      <c r="D206" s="54" t="s">
        <v>117</v>
      </c>
      <c r="E206" s="55">
        <v>4481000</v>
      </c>
      <c r="F206" s="55">
        <v>0</v>
      </c>
      <c r="G206" s="55">
        <v>0</v>
      </c>
      <c r="H206" s="55">
        <v>4481000</v>
      </c>
      <c r="I206" s="55">
        <v>16419.57</v>
      </c>
      <c r="J206" s="55">
        <v>25043.43</v>
      </c>
      <c r="K206" s="55">
        <v>0.55000000000000004</v>
      </c>
      <c r="L206" s="55"/>
      <c r="M206" s="55">
        <v>4455956.57</v>
      </c>
      <c r="N206" s="55">
        <v>0</v>
      </c>
      <c r="O206" s="56">
        <v>25043.43</v>
      </c>
      <c r="P206" s="1" t="s">
        <v>166</v>
      </c>
      <c r="Q206" s="53">
        <f t="shared" si="46"/>
        <v>0</v>
      </c>
      <c r="R206" s="1">
        <v>5</v>
      </c>
      <c r="S206" s="1" t="str">
        <f t="shared" si="47"/>
        <v>2</v>
      </c>
      <c r="T206" s="1" t="str">
        <f t="shared" si="48"/>
        <v>FD</v>
      </c>
      <c r="U206" s="1" t="str">
        <f t="shared" si="39"/>
        <v>´2430200000000000000000</v>
      </c>
    </row>
    <row r="207" spans="1:21" x14ac:dyDescent="0.2">
      <c r="A207" s="49" t="s">
        <v>169</v>
      </c>
      <c r="B207" s="49" t="s">
        <v>36</v>
      </c>
      <c r="C207" s="50" t="s">
        <v>37</v>
      </c>
      <c r="D207" s="50" t="s">
        <v>38</v>
      </c>
      <c r="E207" s="51">
        <v>19011346000</v>
      </c>
      <c r="F207" s="51">
        <v>0</v>
      </c>
      <c r="G207" s="51">
        <v>0</v>
      </c>
      <c r="H207" s="51">
        <v>19011346000</v>
      </c>
      <c r="I207" s="51">
        <v>16541206.859999999</v>
      </c>
      <c r="J207" s="51">
        <v>60915453.079999998</v>
      </c>
      <c r="K207" s="51">
        <v>0.32</v>
      </c>
      <c r="L207" s="51"/>
      <c r="M207" s="51">
        <v>18950430546.919998</v>
      </c>
      <c r="N207" s="51">
        <v>0</v>
      </c>
      <c r="O207" s="52">
        <v>60915453.079999998</v>
      </c>
      <c r="P207" s="1" t="s">
        <v>171</v>
      </c>
      <c r="Q207" s="53">
        <f>(H207-J207-M207)+(E207+G207-H207)</f>
        <v>0</v>
      </c>
      <c r="R207" s="1">
        <v>1</v>
      </c>
      <c r="S207" s="1" t="str">
        <f>MID(P207,2,1)</f>
        <v>2</v>
      </c>
      <c r="T207" s="1" t="str">
        <f>MID(P207,3,2)</f>
        <v>FD</v>
      </c>
      <c r="U207" s="1" t="str">
        <f t="shared" si="39"/>
        <v>´2000000000000000000000</v>
      </c>
    </row>
    <row r="208" spans="1:21" x14ac:dyDescent="0.2">
      <c r="A208" s="49" t="s">
        <v>169</v>
      </c>
      <c r="B208" s="49" t="s">
        <v>40</v>
      </c>
      <c r="C208" s="50" t="s">
        <v>41</v>
      </c>
      <c r="D208" s="50" t="s">
        <v>42</v>
      </c>
      <c r="E208" s="51">
        <v>231500000</v>
      </c>
      <c r="F208" s="51">
        <v>0</v>
      </c>
      <c r="G208" s="51">
        <v>0</v>
      </c>
      <c r="H208" s="51">
        <v>231500000</v>
      </c>
      <c r="I208" s="51">
        <v>12251222.800000001</v>
      </c>
      <c r="J208" s="51">
        <v>50017386.799999997</v>
      </c>
      <c r="K208" s="51">
        <v>21.6</v>
      </c>
      <c r="L208" s="51"/>
      <c r="M208" s="51">
        <v>181482613.19999999</v>
      </c>
      <c r="N208" s="51">
        <v>0</v>
      </c>
      <c r="O208" s="52">
        <v>50017386.799999997</v>
      </c>
      <c r="P208" s="1" t="s">
        <v>171</v>
      </c>
      <c r="Q208" s="53">
        <f t="shared" ref="Q208:Q221" si="49">(H208-J208-M208)+(E208+G208-H208)</f>
        <v>0</v>
      </c>
      <c r="R208" s="1">
        <v>2</v>
      </c>
      <c r="S208" s="1" t="str">
        <f t="shared" ref="S208:S221" si="50">MID(P208,2,1)</f>
        <v>2</v>
      </c>
      <c r="T208" s="1" t="str">
        <f t="shared" ref="T208:T221" si="51">MID(P208,3,2)</f>
        <v>FD</v>
      </c>
      <c r="U208" s="1" t="str">
        <f t="shared" si="39"/>
        <v>´2100000000000000000000</v>
      </c>
    </row>
    <row r="209" spans="1:21" x14ac:dyDescent="0.2">
      <c r="A209" s="49" t="s">
        <v>169</v>
      </c>
      <c r="B209" s="49" t="s">
        <v>43</v>
      </c>
      <c r="C209" s="50" t="s">
        <v>44</v>
      </c>
      <c r="D209" s="50" t="s">
        <v>45</v>
      </c>
      <c r="E209" s="51">
        <v>231500000</v>
      </c>
      <c r="F209" s="51">
        <v>0</v>
      </c>
      <c r="G209" s="51">
        <v>0</v>
      </c>
      <c r="H209" s="51">
        <v>231500000</v>
      </c>
      <c r="I209" s="51">
        <v>12251222.800000001</v>
      </c>
      <c r="J209" s="51">
        <v>50017386.799999997</v>
      </c>
      <c r="K209" s="51">
        <v>21.6</v>
      </c>
      <c r="L209" s="51"/>
      <c r="M209" s="51">
        <v>181482613.19999999</v>
      </c>
      <c r="N209" s="51">
        <v>0</v>
      </c>
      <c r="O209" s="52">
        <v>50017386.799999997</v>
      </c>
      <c r="P209" s="1" t="s">
        <v>171</v>
      </c>
      <c r="Q209" s="53">
        <f t="shared" si="49"/>
        <v>0</v>
      </c>
      <c r="R209" s="1">
        <v>3</v>
      </c>
      <c r="S209" s="1" t="str">
        <f t="shared" si="50"/>
        <v>2</v>
      </c>
      <c r="T209" s="1" t="str">
        <f t="shared" si="51"/>
        <v>FD</v>
      </c>
      <c r="U209" s="1" t="str">
        <f t="shared" si="39"/>
        <v>´2120000000000000000000</v>
      </c>
    </row>
    <row r="210" spans="1:21" x14ac:dyDescent="0.2">
      <c r="A210" s="49" t="s">
        <v>169</v>
      </c>
      <c r="B210" s="49" t="s">
        <v>46</v>
      </c>
      <c r="C210" s="50" t="s">
        <v>47</v>
      </c>
      <c r="D210" s="50" t="s">
        <v>48</v>
      </c>
      <c r="E210" s="51">
        <v>230000000</v>
      </c>
      <c r="F210" s="51">
        <v>0</v>
      </c>
      <c r="G210" s="51">
        <v>0</v>
      </c>
      <c r="H210" s="51">
        <v>230000000</v>
      </c>
      <c r="I210" s="51">
        <v>12239096.800000001</v>
      </c>
      <c r="J210" s="51">
        <v>49929752.799999997</v>
      </c>
      <c r="K210" s="51">
        <v>21.7</v>
      </c>
      <c r="L210" s="51"/>
      <c r="M210" s="51">
        <v>180070247.19999999</v>
      </c>
      <c r="N210" s="51">
        <v>0</v>
      </c>
      <c r="O210" s="52">
        <v>49929752.799999997</v>
      </c>
      <c r="P210" s="1" t="s">
        <v>171</v>
      </c>
      <c r="Q210" s="53">
        <f t="shared" si="49"/>
        <v>0</v>
      </c>
      <c r="R210" s="1">
        <v>5</v>
      </c>
      <c r="S210" s="1" t="str">
        <f t="shared" si="50"/>
        <v>2</v>
      </c>
      <c r="T210" s="1" t="str">
        <f t="shared" si="51"/>
        <v>FD</v>
      </c>
      <c r="U210" s="1" t="str">
        <f t="shared" si="39"/>
        <v>´2120300000000000000000</v>
      </c>
    </row>
    <row r="211" spans="1:21" x14ac:dyDescent="0.2">
      <c r="A211" s="49" t="s">
        <v>169</v>
      </c>
      <c r="B211" s="49" t="s">
        <v>55</v>
      </c>
      <c r="C211" s="50" t="s">
        <v>56</v>
      </c>
      <c r="D211" s="50" t="s">
        <v>57</v>
      </c>
      <c r="E211" s="51">
        <v>1500000</v>
      </c>
      <c r="F211" s="51">
        <v>0</v>
      </c>
      <c r="G211" s="51">
        <v>0</v>
      </c>
      <c r="H211" s="51">
        <v>1500000</v>
      </c>
      <c r="I211" s="51">
        <v>12126</v>
      </c>
      <c r="J211" s="51">
        <v>87634</v>
      </c>
      <c r="K211" s="51">
        <v>5.84</v>
      </c>
      <c r="L211" s="51"/>
      <c r="M211" s="51">
        <v>1412366</v>
      </c>
      <c r="N211" s="51">
        <v>0</v>
      </c>
      <c r="O211" s="52">
        <v>87634</v>
      </c>
      <c r="P211" s="1" t="s">
        <v>171</v>
      </c>
      <c r="Q211" s="53">
        <f t="shared" si="49"/>
        <v>0</v>
      </c>
      <c r="R211" s="1">
        <v>5</v>
      </c>
      <c r="S211" s="1" t="str">
        <f t="shared" si="50"/>
        <v>2</v>
      </c>
      <c r="T211" s="1" t="str">
        <f t="shared" si="51"/>
        <v>FD</v>
      </c>
      <c r="U211" s="1" t="str">
        <f t="shared" si="39"/>
        <v>´2129900000000000000000</v>
      </c>
    </row>
    <row r="212" spans="1:21" x14ac:dyDescent="0.2">
      <c r="A212" s="49" t="s">
        <v>169</v>
      </c>
      <c r="B212" s="49" t="s">
        <v>58</v>
      </c>
      <c r="C212" s="50" t="s">
        <v>59</v>
      </c>
      <c r="D212" s="50" t="s">
        <v>60</v>
      </c>
      <c r="E212" s="51">
        <v>18637846000</v>
      </c>
      <c r="F212" s="51">
        <v>0</v>
      </c>
      <c r="G212" s="51">
        <v>0</v>
      </c>
      <c r="H212" s="51">
        <v>18637846000</v>
      </c>
      <c r="I212" s="51">
        <v>0</v>
      </c>
      <c r="J212" s="51">
        <v>0</v>
      </c>
      <c r="K212" s="51">
        <v>0</v>
      </c>
      <c r="L212" s="51"/>
      <c r="M212" s="51">
        <v>18637846000</v>
      </c>
      <c r="N212" s="51">
        <v>0</v>
      </c>
      <c r="O212" s="52">
        <v>0</v>
      </c>
      <c r="P212" s="1" t="s">
        <v>171</v>
      </c>
      <c r="Q212" s="53">
        <f t="shared" si="49"/>
        <v>0</v>
      </c>
      <c r="R212" s="1">
        <v>2</v>
      </c>
      <c r="S212" s="1" t="str">
        <f t="shared" si="50"/>
        <v>2</v>
      </c>
      <c r="T212" s="1" t="str">
        <f t="shared" si="51"/>
        <v>FD</v>
      </c>
      <c r="U212" s="1" t="str">
        <f t="shared" si="39"/>
        <v>´2200000000000000000000</v>
      </c>
    </row>
    <row r="213" spans="1:21" x14ac:dyDescent="0.2">
      <c r="A213" s="49" t="s">
        <v>169</v>
      </c>
      <c r="B213" s="49" t="s">
        <v>61</v>
      </c>
      <c r="C213" s="50" t="s">
        <v>62</v>
      </c>
      <c r="D213" s="50" t="s">
        <v>63</v>
      </c>
      <c r="E213" s="51">
        <v>18637846000</v>
      </c>
      <c r="F213" s="51">
        <v>0</v>
      </c>
      <c r="G213" s="51">
        <v>0</v>
      </c>
      <c r="H213" s="51">
        <v>18637846000</v>
      </c>
      <c r="I213" s="51">
        <v>0</v>
      </c>
      <c r="J213" s="51">
        <v>0</v>
      </c>
      <c r="K213" s="51">
        <v>0</v>
      </c>
      <c r="L213" s="51"/>
      <c r="M213" s="51">
        <v>18637846000</v>
      </c>
      <c r="N213" s="51">
        <v>0</v>
      </c>
      <c r="O213" s="52">
        <v>0</v>
      </c>
      <c r="P213" s="1" t="s">
        <v>171</v>
      </c>
      <c r="Q213" s="53">
        <f t="shared" si="49"/>
        <v>0</v>
      </c>
      <c r="R213" s="1">
        <v>3</v>
      </c>
      <c r="S213" s="1" t="str">
        <f t="shared" si="50"/>
        <v>2</v>
      </c>
      <c r="T213" s="1" t="str">
        <f t="shared" si="51"/>
        <v>FD</v>
      </c>
      <c r="U213" s="1" t="str">
        <f t="shared" si="39"/>
        <v>´2240000000000000000000</v>
      </c>
    </row>
    <row r="214" spans="1:21" ht="25.5" x14ac:dyDescent="0.2">
      <c r="A214" s="49" t="s">
        <v>169</v>
      </c>
      <c r="B214" s="49" t="s">
        <v>64</v>
      </c>
      <c r="C214" s="50" t="s">
        <v>65</v>
      </c>
      <c r="D214" s="50" t="s">
        <v>66</v>
      </c>
      <c r="E214" s="51">
        <v>18637846000</v>
      </c>
      <c r="F214" s="51">
        <v>0</v>
      </c>
      <c r="G214" s="51">
        <v>0</v>
      </c>
      <c r="H214" s="51">
        <v>18637846000</v>
      </c>
      <c r="I214" s="51">
        <v>0</v>
      </c>
      <c r="J214" s="51">
        <v>0</v>
      </c>
      <c r="K214" s="51">
        <v>0</v>
      </c>
      <c r="L214" s="51"/>
      <c r="M214" s="51">
        <v>18637846000</v>
      </c>
      <c r="N214" s="51">
        <v>0</v>
      </c>
      <c r="O214" s="52">
        <v>0</v>
      </c>
      <c r="P214" s="1" t="s">
        <v>171</v>
      </c>
      <c r="Q214" s="53">
        <f t="shared" si="49"/>
        <v>0</v>
      </c>
      <c r="R214" s="1">
        <v>5</v>
      </c>
      <c r="S214" s="1" t="str">
        <f t="shared" si="50"/>
        <v>2</v>
      </c>
      <c r="T214" s="1" t="str">
        <f t="shared" si="51"/>
        <v>FD</v>
      </c>
      <c r="U214" s="1" t="str">
        <f t="shared" si="39"/>
        <v>´2240500000000000000000</v>
      </c>
    </row>
    <row r="215" spans="1:21" x14ac:dyDescent="0.2">
      <c r="A215" s="49" t="s">
        <v>169</v>
      </c>
      <c r="B215" s="49" t="s">
        <v>67</v>
      </c>
      <c r="C215" s="50" t="s">
        <v>68</v>
      </c>
      <c r="D215" s="50" t="s">
        <v>69</v>
      </c>
      <c r="E215" s="51">
        <v>18637846000</v>
      </c>
      <c r="F215" s="51">
        <v>0</v>
      </c>
      <c r="G215" s="51">
        <v>0</v>
      </c>
      <c r="H215" s="51">
        <v>18637846000</v>
      </c>
      <c r="I215" s="51">
        <v>0</v>
      </c>
      <c r="J215" s="51">
        <v>0</v>
      </c>
      <c r="K215" s="51">
        <v>0</v>
      </c>
      <c r="L215" s="51"/>
      <c r="M215" s="51">
        <v>18637846000</v>
      </c>
      <c r="N215" s="51">
        <v>0</v>
      </c>
      <c r="O215" s="52">
        <v>0</v>
      </c>
      <c r="P215" s="1" t="s">
        <v>171</v>
      </c>
      <c r="Q215" s="53">
        <f t="shared" si="49"/>
        <v>0</v>
      </c>
      <c r="R215" s="1">
        <v>7</v>
      </c>
      <c r="S215" s="1" t="str">
        <f t="shared" si="50"/>
        <v>2</v>
      </c>
      <c r="T215" s="1" t="str">
        <f t="shared" si="51"/>
        <v>FD</v>
      </c>
      <c r="U215" s="1" t="str">
        <f t="shared" si="39"/>
        <v>´2240501000000000000000</v>
      </c>
    </row>
    <row r="216" spans="1:21" x14ac:dyDescent="0.2">
      <c r="A216" s="49" t="s">
        <v>169</v>
      </c>
      <c r="B216" s="49" t="s">
        <v>70</v>
      </c>
      <c r="C216" s="50" t="s">
        <v>71</v>
      </c>
      <c r="D216" s="50" t="s">
        <v>72</v>
      </c>
      <c r="E216" s="51">
        <v>142000000</v>
      </c>
      <c r="F216" s="51">
        <v>0</v>
      </c>
      <c r="G216" s="51">
        <v>0</v>
      </c>
      <c r="H216" s="51">
        <v>142000000</v>
      </c>
      <c r="I216" s="51">
        <v>4289984.0599999996</v>
      </c>
      <c r="J216" s="51">
        <v>10898066.279999999</v>
      </c>
      <c r="K216" s="51">
        <v>7.67</v>
      </c>
      <c r="L216" s="51"/>
      <c r="M216" s="51">
        <v>131101933.72</v>
      </c>
      <c r="N216" s="51">
        <v>0</v>
      </c>
      <c r="O216" s="52">
        <v>10898066.279999999</v>
      </c>
      <c r="P216" s="1" t="s">
        <v>171</v>
      </c>
      <c r="Q216" s="53">
        <f t="shared" si="49"/>
        <v>0</v>
      </c>
      <c r="R216" s="1">
        <v>2</v>
      </c>
      <c r="S216" s="1" t="str">
        <f t="shared" si="50"/>
        <v>2</v>
      </c>
      <c r="T216" s="1" t="str">
        <f t="shared" si="51"/>
        <v>FD</v>
      </c>
      <c r="U216" s="1" t="str">
        <f t="shared" si="39"/>
        <v>´2400000000000000000000</v>
      </c>
    </row>
    <row r="217" spans="1:21" x14ac:dyDescent="0.2">
      <c r="A217" s="49" t="s">
        <v>169</v>
      </c>
      <c r="B217" s="49" t="s">
        <v>88</v>
      </c>
      <c r="C217" s="50" t="s">
        <v>89</v>
      </c>
      <c r="D217" s="50" t="s">
        <v>90</v>
      </c>
      <c r="E217" s="51">
        <v>2000000</v>
      </c>
      <c r="F217" s="51">
        <v>0</v>
      </c>
      <c r="G217" s="51">
        <v>0</v>
      </c>
      <c r="H217" s="51">
        <v>2000000</v>
      </c>
      <c r="I217" s="51">
        <v>0</v>
      </c>
      <c r="J217" s="51">
        <v>0</v>
      </c>
      <c r="K217" s="51">
        <v>0</v>
      </c>
      <c r="L217" s="51"/>
      <c r="M217" s="51">
        <v>2000000</v>
      </c>
      <c r="N217" s="51">
        <v>0</v>
      </c>
      <c r="O217" s="52">
        <v>0</v>
      </c>
      <c r="P217" s="1" t="s">
        <v>171</v>
      </c>
      <c r="Q217" s="53">
        <f t="shared" si="49"/>
        <v>0</v>
      </c>
      <c r="R217" s="1">
        <v>3</v>
      </c>
      <c r="S217" s="1" t="str">
        <f t="shared" si="50"/>
        <v>2</v>
      </c>
      <c r="T217" s="1" t="str">
        <f t="shared" si="51"/>
        <v>FD</v>
      </c>
      <c r="U217" s="1" t="str">
        <f t="shared" si="39"/>
        <v>´2410000000000000000000</v>
      </c>
    </row>
    <row r="218" spans="1:21" x14ac:dyDescent="0.2">
      <c r="A218" s="49" t="s">
        <v>169</v>
      </c>
      <c r="B218" s="49" t="s">
        <v>91</v>
      </c>
      <c r="C218" s="50" t="s">
        <v>92</v>
      </c>
      <c r="D218" s="50" t="s">
        <v>93</v>
      </c>
      <c r="E218" s="51">
        <v>2000000</v>
      </c>
      <c r="F218" s="51">
        <v>0</v>
      </c>
      <c r="G218" s="51">
        <v>0</v>
      </c>
      <c r="H218" s="51">
        <v>2000000</v>
      </c>
      <c r="I218" s="51">
        <v>0</v>
      </c>
      <c r="J218" s="51">
        <v>0</v>
      </c>
      <c r="K218" s="51">
        <v>0</v>
      </c>
      <c r="L218" s="51"/>
      <c r="M218" s="51">
        <v>2000000</v>
      </c>
      <c r="N218" s="51">
        <v>0</v>
      </c>
      <c r="O218" s="52">
        <v>0</v>
      </c>
      <c r="P218" s="1" t="s">
        <v>171</v>
      </c>
      <c r="Q218" s="53">
        <f t="shared" si="49"/>
        <v>0</v>
      </c>
      <c r="R218" s="1">
        <v>5</v>
      </c>
      <c r="S218" s="1" t="str">
        <f t="shared" si="50"/>
        <v>2</v>
      </c>
      <c r="T218" s="1" t="str">
        <f t="shared" si="51"/>
        <v>FD</v>
      </c>
      <c r="U218" s="1" t="str">
        <f t="shared" si="39"/>
        <v>´2410300000000000000000</v>
      </c>
    </row>
    <row r="219" spans="1:21" ht="25.5" x14ac:dyDescent="0.2">
      <c r="A219" s="49" t="s">
        <v>169</v>
      </c>
      <c r="B219" s="49" t="s">
        <v>73</v>
      </c>
      <c r="C219" s="50" t="s">
        <v>74</v>
      </c>
      <c r="D219" s="50" t="s">
        <v>75</v>
      </c>
      <c r="E219" s="51">
        <v>10000000</v>
      </c>
      <c r="F219" s="51">
        <v>0</v>
      </c>
      <c r="G219" s="51">
        <v>0</v>
      </c>
      <c r="H219" s="51">
        <v>10000000</v>
      </c>
      <c r="I219" s="51">
        <v>53918.06</v>
      </c>
      <c r="J219" s="51">
        <v>2494420.2799999998</v>
      </c>
      <c r="K219" s="51">
        <v>24.94</v>
      </c>
      <c r="L219" s="51"/>
      <c r="M219" s="51">
        <v>7505579.7199999997</v>
      </c>
      <c r="N219" s="51">
        <v>0</v>
      </c>
      <c r="O219" s="52">
        <v>2494420.2799999998</v>
      </c>
      <c r="P219" s="1" t="s">
        <v>171</v>
      </c>
      <c r="Q219" s="53">
        <f t="shared" si="49"/>
        <v>9.3132257461547852E-10</v>
      </c>
      <c r="R219" s="1">
        <v>3</v>
      </c>
      <c r="S219" s="1" t="str">
        <f t="shared" si="50"/>
        <v>2</v>
      </c>
      <c r="T219" s="1" t="str">
        <f t="shared" si="51"/>
        <v>FD</v>
      </c>
      <c r="U219" s="1" t="str">
        <f t="shared" si="39"/>
        <v>´2430000000000000000000</v>
      </c>
    </row>
    <row r="220" spans="1:21" ht="25.5" x14ac:dyDescent="0.2">
      <c r="A220" s="49" t="s">
        <v>169</v>
      </c>
      <c r="B220" s="49" t="s">
        <v>76</v>
      </c>
      <c r="C220" s="50" t="s">
        <v>77</v>
      </c>
      <c r="D220" s="50" t="s">
        <v>78</v>
      </c>
      <c r="E220" s="51">
        <v>10000000</v>
      </c>
      <c r="F220" s="51">
        <v>0</v>
      </c>
      <c r="G220" s="51">
        <v>0</v>
      </c>
      <c r="H220" s="51">
        <v>10000000</v>
      </c>
      <c r="I220" s="51">
        <v>53918.06</v>
      </c>
      <c r="J220" s="51">
        <v>2494420.2799999998</v>
      </c>
      <c r="K220" s="51">
        <v>24.94</v>
      </c>
      <c r="L220" s="51"/>
      <c r="M220" s="51">
        <v>7505579.7199999997</v>
      </c>
      <c r="N220" s="51">
        <v>0</v>
      </c>
      <c r="O220" s="52">
        <v>2494420.2799999998</v>
      </c>
      <c r="P220" s="1" t="s">
        <v>171</v>
      </c>
      <c r="Q220" s="53">
        <f t="shared" si="49"/>
        <v>9.3132257461547852E-10</v>
      </c>
      <c r="R220" s="1">
        <v>5</v>
      </c>
      <c r="S220" s="1" t="str">
        <f t="shared" si="50"/>
        <v>2</v>
      </c>
      <c r="T220" s="1" t="str">
        <f t="shared" si="51"/>
        <v>FD</v>
      </c>
      <c r="U220" s="1" t="str">
        <f t="shared" si="39"/>
        <v>´2430200000000000000000</v>
      </c>
    </row>
    <row r="221" spans="1:21" ht="13.5" thickBot="1" x14ac:dyDescent="0.25">
      <c r="A221" s="49" t="s">
        <v>169</v>
      </c>
      <c r="B221" s="49" t="s">
        <v>79</v>
      </c>
      <c r="C221" s="54" t="s">
        <v>80</v>
      </c>
      <c r="D221" s="54" t="s">
        <v>118</v>
      </c>
      <c r="E221" s="55">
        <v>130000000</v>
      </c>
      <c r="F221" s="55">
        <v>0</v>
      </c>
      <c r="G221" s="55">
        <v>0</v>
      </c>
      <c r="H221" s="55">
        <v>130000000</v>
      </c>
      <c r="I221" s="55">
        <v>4236066</v>
      </c>
      <c r="J221" s="55">
        <v>8403646</v>
      </c>
      <c r="K221" s="55">
        <v>6.46</v>
      </c>
      <c r="L221" s="55"/>
      <c r="M221" s="55">
        <v>121596354</v>
      </c>
      <c r="N221" s="55">
        <v>0</v>
      </c>
      <c r="O221" s="56">
        <v>8403646</v>
      </c>
      <c r="P221" s="1" t="s">
        <v>171</v>
      </c>
      <c r="Q221" s="53">
        <f t="shared" si="49"/>
        <v>0</v>
      </c>
      <c r="R221" s="1">
        <v>3</v>
      </c>
      <c r="S221" s="1" t="str">
        <f t="shared" si="50"/>
        <v>2</v>
      </c>
      <c r="T221" s="1" t="str">
        <f t="shared" si="51"/>
        <v>FD</v>
      </c>
      <c r="U221" s="1" t="str">
        <f t="shared" si="39"/>
        <v>´2490000000000000000000</v>
      </c>
    </row>
    <row r="222" spans="1:21" x14ac:dyDescent="0.2">
      <c r="A222" s="49" t="s">
        <v>174</v>
      </c>
      <c r="B222" s="49" t="s">
        <v>36</v>
      </c>
      <c r="C222" s="50" t="s">
        <v>37</v>
      </c>
      <c r="D222" s="50" t="s">
        <v>38</v>
      </c>
      <c r="E222" s="51">
        <v>13340238000</v>
      </c>
      <c r="F222" s="51">
        <v>0</v>
      </c>
      <c r="G222" s="51">
        <v>0</v>
      </c>
      <c r="H222" s="51">
        <v>13340238000</v>
      </c>
      <c r="I222" s="51">
        <v>5512193.2000000002</v>
      </c>
      <c r="J222" s="51">
        <v>16339794.859999999</v>
      </c>
      <c r="K222" s="51">
        <v>0.12</v>
      </c>
      <c r="L222" s="51"/>
      <c r="M222" s="51">
        <v>13323898205.139999</v>
      </c>
      <c r="N222" s="51">
        <v>0</v>
      </c>
      <c r="O222" s="52">
        <v>16339794.859999999</v>
      </c>
      <c r="P222" s="1" t="s">
        <v>176</v>
      </c>
      <c r="Q222" s="53">
        <f>(H222-J222-M222)+(E222+G222-H222)</f>
        <v>0</v>
      </c>
      <c r="R222" s="1">
        <v>1</v>
      </c>
      <c r="S222" s="1" t="str">
        <f>MID(P222,2,1)</f>
        <v>2</v>
      </c>
      <c r="T222" s="1" t="str">
        <f>MID(P222,3,2)</f>
        <v>FD</v>
      </c>
      <c r="U222" s="1" t="str">
        <f t="shared" si="39"/>
        <v>´2000000000000000000000</v>
      </c>
    </row>
    <row r="223" spans="1:21" x14ac:dyDescent="0.2">
      <c r="A223" s="49" t="s">
        <v>174</v>
      </c>
      <c r="B223" s="49" t="s">
        <v>40</v>
      </c>
      <c r="C223" s="50" t="s">
        <v>41</v>
      </c>
      <c r="D223" s="50" t="s">
        <v>42</v>
      </c>
      <c r="E223" s="51">
        <v>152500000</v>
      </c>
      <c r="F223" s="51">
        <v>0</v>
      </c>
      <c r="G223" s="51">
        <v>0</v>
      </c>
      <c r="H223" s="51">
        <v>152500000</v>
      </c>
      <c r="I223" s="51">
        <v>1536994</v>
      </c>
      <c r="J223" s="51">
        <v>11171399.15</v>
      </c>
      <c r="K223" s="51">
        <v>7.32</v>
      </c>
      <c r="L223" s="51"/>
      <c r="M223" s="51">
        <v>141328600.84999999</v>
      </c>
      <c r="N223" s="51">
        <v>0</v>
      </c>
      <c r="O223" s="52">
        <v>11171399.15</v>
      </c>
      <c r="P223" s="1" t="s">
        <v>176</v>
      </c>
      <c r="Q223" s="53">
        <f t="shared" ref="Q223:Q232" si="52">(H223-J223-M223)+(E223+G223-H223)</f>
        <v>0</v>
      </c>
      <c r="R223" s="1">
        <v>2</v>
      </c>
      <c r="S223" s="1" t="str">
        <f t="shared" ref="S223:S232" si="53">MID(P223,2,1)</f>
        <v>2</v>
      </c>
      <c r="T223" s="1" t="str">
        <f t="shared" ref="T223:T232" si="54">MID(P223,3,2)</f>
        <v>FD</v>
      </c>
      <c r="U223" s="1" t="str">
        <f t="shared" si="39"/>
        <v>´2100000000000000000000</v>
      </c>
    </row>
    <row r="224" spans="1:21" x14ac:dyDescent="0.2">
      <c r="A224" s="49" t="s">
        <v>174</v>
      </c>
      <c r="B224" s="49" t="s">
        <v>43</v>
      </c>
      <c r="C224" s="50" t="s">
        <v>44</v>
      </c>
      <c r="D224" s="50" t="s">
        <v>45</v>
      </c>
      <c r="E224" s="51">
        <v>152500000</v>
      </c>
      <c r="F224" s="51">
        <v>0</v>
      </c>
      <c r="G224" s="51">
        <v>0</v>
      </c>
      <c r="H224" s="51">
        <v>152500000</v>
      </c>
      <c r="I224" s="51">
        <v>1536994</v>
      </c>
      <c r="J224" s="51">
        <v>11171399.15</v>
      </c>
      <c r="K224" s="51">
        <v>7.32</v>
      </c>
      <c r="L224" s="51"/>
      <c r="M224" s="51">
        <v>141328600.84999999</v>
      </c>
      <c r="N224" s="51">
        <v>0</v>
      </c>
      <c r="O224" s="52">
        <v>11171399.15</v>
      </c>
      <c r="P224" s="1" t="s">
        <v>176</v>
      </c>
      <c r="Q224" s="53">
        <f t="shared" si="52"/>
        <v>0</v>
      </c>
      <c r="R224" s="1">
        <v>3</v>
      </c>
      <c r="S224" s="1" t="str">
        <f t="shared" si="53"/>
        <v>2</v>
      </c>
      <c r="T224" s="1" t="str">
        <f t="shared" si="54"/>
        <v>FD</v>
      </c>
      <c r="U224" s="1" t="str">
        <f t="shared" si="39"/>
        <v>´2120000000000000000000</v>
      </c>
    </row>
    <row r="225" spans="1:21" x14ac:dyDescent="0.2">
      <c r="A225" s="49" t="s">
        <v>174</v>
      </c>
      <c r="B225" s="49" t="s">
        <v>46</v>
      </c>
      <c r="C225" s="50" t="s">
        <v>47</v>
      </c>
      <c r="D225" s="50" t="s">
        <v>48</v>
      </c>
      <c r="E225" s="51">
        <v>150000000</v>
      </c>
      <c r="F225" s="51">
        <v>0</v>
      </c>
      <c r="G225" s="51">
        <v>0</v>
      </c>
      <c r="H225" s="51">
        <v>150000000</v>
      </c>
      <c r="I225" s="51">
        <v>1513000</v>
      </c>
      <c r="J225" s="51">
        <v>11122551.15</v>
      </c>
      <c r="K225" s="51">
        <v>7.41</v>
      </c>
      <c r="L225" s="51"/>
      <c r="M225" s="51">
        <v>138877448.84999999</v>
      </c>
      <c r="N225" s="51">
        <v>0</v>
      </c>
      <c r="O225" s="52">
        <v>11122551.15</v>
      </c>
      <c r="P225" s="1" t="s">
        <v>176</v>
      </c>
      <c r="Q225" s="53">
        <f t="shared" si="52"/>
        <v>0</v>
      </c>
      <c r="R225" s="1">
        <v>5</v>
      </c>
      <c r="S225" s="1" t="str">
        <f t="shared" si="53"/>
        <v>2</v>
      </c>
      <c r="T225" s="1" t="str">
        <f t="shared" si="54"/>
        <v>FD</v>
      </c>
      <c r="U225" s="1" t="str">
        <f t="shared" si="39"/>
        <v>´2120300000000000000000</v>
      </c>
    </row>
    <row r="226" spans="1:21" x14ac:dyDescent="0.2">
      <c r="A226" s="49" t="s">
        <v>174</v>
      </c>
      <c r="B226" s="49" t="s">
        <v>55</v>
      </c>
      <c r="C226" s="50" t="s">
        <v>56</v>
      </c>
      <c r="D226" s="50" t="s">
        <v>57</v>
      </c>
      <c r="E226" s="51">
        <v>2500000</v>
      </c>
      <c r="F226" s="51">
        <v>0</v>
      </c>
      <c r="G226" s="51">
        <v>0</v>
      </c>
      <c r="H226" s="51">
        <v>2500000</v>
      </c>
      <c r="I226" s="51">
        <v>23994</v>
      </c>
      <c r="J226" s="51">
        <v>48848</v>
      </c>
      <c r="K226" s="51">
        <v>1.95</v>
      </c>
      <c r="L226" s="51"/>
      <c r="M226" s="51">
        <v>2451152</v>
      </c>
      <c r="N226" s="51">
        <v>0</v>
      </c>
      <c r="O226" s="52">
        <v>48848</v>
      </c>
      <c r="P226" s="1" t="s">
        <v>176</v>
      </c>
      <c r="Q226" s="53">
        <f t="shared" si="52"/>
        <v>0</v>
      </c>
      <c r="R226" s="1">
        <v>5</v>
      </c>
      <c r="S226" s="1" t="str">
        <f t="shared" si="53"/>
        <v>2</v>
      </c>
      <c r="T226" s="1" t="str">
        <f t="shared" si="54"/>
        <v>FD</v>
      </c>
      <c r="U226" s="1" t="str">
        <f t="shared" si="39"/>
        <v>´2129900000000000000000</v>
      </c>
    </row>
    <row r="227" spans="1:21" x14ac:dyDescent="0.2">
      <c r="A227" s="49" t="s">
        <v>174</v>
      </c>
      <c r="B227" s="49" t="s">
        <v>58</v>
      </c>
      <c r="C227" s="50" t="s">
        <v>59</v>
      </c>
      <c r="D227" s="50" t="s">
        <v>60</v>
      </c>
      <c r="E227" s="51">
        <v>13180738000</v>
      </c>
      <c r="F227" s="51">
        <v>0</v>
      </c>
      <c r="G227" s="51">
        <v>0</v>
      </c>
      <c r="H227" s="51">
        <v>13180738000</v>
      </c>
      <c r="I227" s="51">
        <v>0</v>
      </c>
      <c r="J227" s="51">
        <v>0</v>
      </c>
      <c r="K227" s="51">
        <v>0</v>
      </c>
      <c r="L227" s="51"/>
      <c r="M227" s="51">
        <v>13180738000</v>
      </c>
      <c r="N227" s="51">
        <v>0</v>
      </c>
      <c r="O227" s="52">
        <v>0</v>
      </c>
      <c r="P227" s="1" t="s">
        <v>176</v>
      </c>
      <c r="Q227" s="53">
        <f t="shared" si="52"/>
        <v>0</v>
      </c>
      <c r="R227" s="1">
        <v>2</v>
      </c>
      <c r="S227" s="1" t="str">
        <f t="shared" si="53"/>
        <v>2</v>
      </c>
      <c r="T227" s="1" t="str">
        <f t="shared" si="54"/>
        <v>FD</v>
      </c>
      <c r="U227" s="1" t="str">
        <f t="shared" ref="U227:U274" si="55">IF(MID(B227,2,1)="9","´9000000000000000000000",B227)</f>
        <v>´2200000000000000000000</v>
      </c>
    </row>
    <row r="228" spans="1:21" x14ac:dyDescent="0.2">
      <c r="A228" s="49" t="s">
        <v>174</v>
      </c>
      <c r="B228" s="49" t="s">
        <v>61</v>
      </c>
      <c r="C228" s="50" t="s">
        <v>62</v>
      </c>
      <c r="D228" s="50" t="s">
        <v>63</v>
      </c>
      <c r="E228" s="51">
        <v>13180738000</v>
      </c>
      <c r="F228" s="51">
        <v>0</v>
      </c>
      <c r="G228" s="51">
        <v>0</v>
      </c>
      <c r="H228" s="51">
        <v>13180738000</v>
      </c>
      <c r="I228" s="51">
        <v>0</v>
      </c>
      <c r="J228" s="51">
        <v>0</v>
      </c>
      <c r="K228" s="51">
        <v>0</v>
      </c>
      <c r="L228" s="51"/>
      <c r="M228" s="51">
        <v>13180738000</v>
      </c>
      <c r="N228" s="51">
        <v>0</v>
      </c>
      <c r="O228" s="52">
        <v>0</v>
      </c>
      <c r="P228" s="1" t="s">
        <v>176</v>
      </c>
      <c r="Q228" s="53">
        <f t="shared" si="52"/>
        <v>0</v>
      </c>
      <c r="R228" s="1">
        <v>3</v>
      </c>
      <c r="S228" s="1" t="str">
        <f t="shared" si="53"/>
        <v>2</v>
      </c>
      <c r="T228" s="1" t="str">
        <f t="shared" si="54"/>
        <v>FD</v>
      </c>
      <c r="U228" s="1" t="str">
        <f t="shared" si="55"/>
        <v>´2240000000000000000000</v>
      </c>
    </row>
    <row r="229" spans="1:21" ht="25.5" x14ac:dyDescent="0.2">
      <c r="A229" s="49" t="s">
        <v>174</v>
      </c>
      <c r="B229" s="49" t="s">
        <v>64</v>
      </c>
      <c r="C229" s="50" t="s">
        <v>65</v>
      </c>
      <c r="D229" s="50" t="s">
        <v>66</v>
      </c>
      <c r="E229" s="51">
        <v>13180738000</v>
      </c>
      <c r="F229" s="51">
        <v>0</v>
      </c>
      <c r="G229" s="51">
        <v>0</v>
      </c>
      <c r="H229" s="51">
        <v>13180738000</v>
      </c>
      <c r="I229" s="51">
        <v>0</v>
      </c>
      <c r="J229" s="51">
        <v>0</v>
      </c>
      <c r="K229" s="51">
        <v>0</v>
      </c>
      <c r="L229" s="51"/>
      <c r="M229" s="51">
        <v>13180738000</v>
      </c>
      <c r="N229" s="51">
        <v>0</v>
      </c>
      <c r="O229" s="52">
        <v>0</v>
      </c>
      <c r="P229" s="1" t="s">
        <v>176</v>
      </c>
      <c r="Q229" s="53">
        <f t="shared" si="52"/>
        <v>0</v>
      </c>
      <c r="R229" s="1">
        <v>5</v>
      </c>
      <c r="S229" s="1" t="str">
        <f t="shared" si="53"/>
        <v>2</v>
      </c>
      <c r="T229" s="1" t="str">
        <f t="shared" si="54"/>
        <v>FD</v>
      </c>
      <c r="U229" s="1" t="str">
        <f t="shared" si="55"/>
        <v>´2240500000000000000000</v>
      </c>
    </row>
    <row r="230" spans="1:21" x14ac:dyDescent="0.2">
      <c r="A230" s="49" t="s">
        <v>174</v>
      </c>
      <c r="B230" s="49" t="s">
        <v>67</v>
      </c>
      <c r="C230" s="50" t="s">
        <v>68</v>
      </c>
      <c r="D230" s="50" t="s">
        <v>69</v>
      </c>
      <c r="E230" s="51">
        <v>13180738000</v>
      </c>
      <c r="F230" s="51">
        <v>0</v>
      </c>
      <c r="G230" s="51">
        <v>0</v>
      </c>
      <c r="H230" s="51">
        <v>13180738000</v>
      </c>
      <c r="I230" s="51">
        <v>0</v>
      </c>
      <c r="J230" s="51">
        <v>0</v>
      </c>
      <c r="K230" s="51">
        <v>0</v>
      </c>
      <c r="L230" s="51"/>
      <c r="M230" s="51">
        <v>13180738000</v>
      </c>
      <c r="N230" s="51">
        <v>0</v>
      </c>
      <c r="O230" s="52">
        <v>0</v>
      </c>
      <c r="P230" s="1" t="s">
        <v>176</v>
      </c>
      <c r="Q230" s="53">
        <f t="shared" si="52"/>
        <v>0</v>
      </c>
      <c r="R230" s="1">
        <v>7</v>
      </c>
      <c r="S230" s="1" t="str">
        <f t="shared" si="53"/>
        <v>2</v>
      </c>
      <c r="T230" s="1" t="str">
        <f t="shared" si="54"/>
        <v>FD</v>
      </c>
      <c r="U230" s="1" t="str">
        <f t="shared" si="55"/>
        <v>´2240501000000000000000</v>
      </c>
    </row>
    <row r="231" spans="1:21" x14ac:dyDescent="0.2">
      <c r="A231" s="49" t="s">
        <v>174</v>
      </c>
      <c r="B231" s="49" t="s">
        <v>70</v>
      </c>
      <c r="C231" s="50" t="s">
        <v>71</v>
      </c>
      <c r="D231" s="50" t="s">
        <v>72</v>
      </c>
      <c r="E231" s="51">
        <v>7000000</v>
      </c>
      <c r="F231" s="51">
        <v>0</v>
      </c>
      <c r="G231" s="51">
        <v>0</v>
      </c>
      <c r="H231" s="51">
        <v>7000000</v>
      </c>
      <c r="I231" s="51">
        <v>3975199.2</v>
      </c>
      <c r="J231" s="51">
        <v>5168395.71</v>
      </c>
      <c r="K231" s="51">
        <v>73.83</v>
      </c>
      <c r="L231" s="51"/>
      <c r="M231" s="51">
        <v>1831604.29</v>
      </c>
      <c r="N231" s="51">
        <v>0</v>
      </c>
      <c r="O231" s="52">
        <v>5168395.71</v>
      </c>
      <c r="P231" s="1" t="s">
        <v>176</v>
      </c>
      <c r="Q231" s="53">
        <f t="shared" si="52"/>
        <v>0</v>
      </c>
      <c r="R231" s="1">
        <v>2</v>
      </c>
      <c r="S231" s="1" t="str">
        <f t="shared" si="53"/>
        <v>2</v>
      </c>
      <c r="T231" s="1" t="str">
        <f t="shared" si="54"/>
        <v>FD</v>
      </c>
      <c r="U231" s="1" t="str">
        <f t="shared" si="55"/>
        <v>´2400000000000000000000</v>
      </c>
    </row>
    <row r="232" spans="1:21" ht="13.5" thickBot="1" x14ac:dyDescent="0.25">
      <c r="A232" s="49" t="s">
        <v>174</v>
      </c>
      <c r="B232" s="49" t="s">
        <v>79</v>
      </c>
      <c r="C232" s="54" t="s">
        <v>80</v>
      </c>
      <c r="D232" s="54" t="s">
        <v>118</v>
      </c>
      <c r="E232" s="55">
        <v>7000000</v>
      </c>
      <c r="F232" s="55">
        <v>0</v>
      </c>
      <c r="G232" s="55">
        <v>0</v>
      </c>
      <c r="H232" s="55">
        <v>7000000</v>
      </c>
      <c r="I232" s="55">
        <v>3975199.2</v>
      </c>
      <c r="J232" s="55">
        <v>5168395.71</v>
      </c>
      <c r="K232" s="55">
        <v>73.83</v>
      </c>
      <c r="L232" s="55"/>
      <c r="M232" s="55">
        <v>1831604.29</v>
      </c>
      <c r="N232" s="55">
        <v>0</v>
      </c>
      <c r="O232" s="56">
        <v>5168395.71</v>
      </c>
      <c r="P232" s="1" t="s">
        <v>176</v>
      </c>
      <c r="Q232" s="53">
        <f t="shared" si="52"/>
        <v>0</v>
      </c>
      <c r="R232" s="1">
        <v>3</v>
      </c>
      <c r="S232" s="1" t="str">
        <f t="shared" si="53"/>
        <v>2</v>
      </c>
      <c r="T232" s="1" t="str">
        <f t="shared" si="54"/>
        <v>FD</v>
      </c>
      <c r="U232" s="1" t="str">
        <f t="shared" si="55"/>
        <v>´2490000000000000000000</v>
      </c>
    </row>
    <row r="233" spans="1:21" x14ac:dyDescent="0.2">
      <c r="A233" s="49" t="s">
        <v>178</v>
      </c>
      <c r="B233" s="49" t="s">
        <v>36</v>
      </c>
      <c r="C233" s="50" t="s">
        <v>37</v>
      </c>
      <c r="D233" s="50" t="s">
        <v>38</v>
      </c>
      <c r="E233" s="51">
        <v>37198030000</v>
      </c>
      <c r="F233" s="51">
        <v>0</v>
      </c>
      <c r="G233" s="51">
        <v>0</v>
      </c>
      <c r="H233" s="51">
        <v>37198030000</v>
      </c>
      <c r="I233" s="51">
        <v>18184839.079999998</v>
      </c>
      <c r="J233" s="51">
        <v>63537800.689999998</v>
      </c>
      <c r="K233" s="51">
        <v>0.17</v>
      </c>
      <c r="L233" s="51"/>
      <c r="M233" s="51">
        <v>37134492199.309998</v>
      </c>
      <c r="N233" s="51">
        <v>0</v>
      </c>
      <c r="O233" s="52">
        <v>63537800.689999998</v>
      </c>
      <c r="P233" s="1" t="s">
        <v>180</v>
      </c>
      <c r="Q233" s="53">
        <f>(H233-J233-M233)+(E233+G233-H233)</f>
        <v>0</v>
      </c>
      <c r="R233" s="1">
        <v>1</v>
      </c>
      <c r="S233" s="1" t="str">
        <f>MID(P233,2,1)</f>
        <v>2</v>
      </c>
      <c r="T233" s="1" t="str">
        <f>MID(P233,3,2)</f>
        <v>FD</v>
      </c>
      <c r="U233" s="1" t="str">
        <f t="shared" si="55"/>
        <v>´2000000000000000000000</v>
      </c>
    </row>
    <row r="234" spans="1:21" x14ac:dyDescent="0.2">
      <c r="A234" s="49" t="s">
        <v>178</v>
      </c>
      <c r="B234" s="49" t="s">
        <v>40</v>
      </c>
      <c r="C234" s="50" t="s">
        <v>41</v>
      </c>
      <c r="D234" s="50" t="s">
        <v>42</v>
      </c>
      <c r="E234" s="51">
        <v>146200000</v>
      </c>
      <c r="F234" s="51">
        <v>0</v>
      </c>
      <c r="G234" s="51">
        <v>0</v>
      </c>
      <c r="H234" s="51">
        <v>146200000</v>
      </c>
      <c r="I234" s="51">
        <v>6652421.7300000004</v>
      </c>
      <c r="J234" s="51">
        <v>26239801.449999999</v>
      </c>
      <c r="K234" s="51">
        <v>17.940000000000001</v>
      </c>
      <c r="L234" s="51"/>
      <c r="M234" s="51">
        <v>119960198.55</v>
      </c>
      <c r="N234" s="51">
        <v>0</v>
      </c>
      <c r="O234" s="52">
        <v>26239801.449999999</v>
      </c>
      <c r="P234" s="1" t="s">
        <v>180</v>
      </c>
      <c r="Q234" s="53">
        <f t="shared" ref="Q234:Q245" si="56">(H234-J234-M234)+(E234+G234-H234)</f>
        <v>0</v>
      </c>
      <c r="R234" s="1">
        <v>2</v>
      </c>
      <c r="S234" s="1" t="str">
        <f t="shared" ref="S234:S245" si="57">MID(P234,2,1)</f>
        <v>2</v>
      </c>
      <c r="T234" s="1" t="str">
        <f t="shared" ref="T234:T245" si="58">MID(P234,3,2)</f>
        <v>FD</v>
      </c>
      <c r="U234" s="1" t="str">
        <f t="shared" si="55"/>
        <v>´2100000000000000000000</v>
      </c>
    </row>
    <row r="235" spans="1:21" x14ac:dyDescent="0.2">
      <c r="A235" s="49" t="s">
        <v>178</v>
      </c>
      <c r="B235" s="49" t="s">
        <v>43</v>
      </c>
      <c r="C235" s="50" t="s">
        <v>44</v>
      </c>
      <c r="D235" s="50" t="s">
        <v>45</v>
      </c>
      <c r="E235" s="51">
        <v>146200000</v>
      </c>
      <c r="F235" s="51">
        <v>0</v>
      </c>
      <c r="G235" s="51">
        <v>0</v>
      </c>
      <c r="H235" s="51">
        <v>146200000</v>
      </c>
      <c r="I235" s="51">
        <v>6652421.7300000004</v>
      </c>
      <c r="J235" s="51">
        <v>26239801.449999999</v>
      </c>
      <c r="K235" s="51">
        <v>17.940000000000001</v>
      </c>
      <c r="L235" s="51"/>
      <c r="M235" s="51">
        <v>119960198.55</v>
      </c>
      <c r="N235" s="51">
        <v>0</v>
      </c>
      <c r="O235" s="52">
        <v>26239801.449999999</v>
      </c>
      <c r="P235" s="1" t="s">
        <v>180</v>
      </c>
      <c r="Q235" s="53">
        <f t="shared" si="56"/>
        <v>0</v>
      </c>
      <c r="R235" s="1">
        <v>3</v>
      </c>
      <c r="S235" s="1" t="str">
        <f t="shared" si="57"/>
        <v>2</v>
      </c>
      <c r="T235" s="1" t="str">
        <f t="shared" si="58"/>
        <v>FD</v>
      </c>
      <c r="U235" s="1" t="str">
        <f t="shared" si="55"/>
        <v>´2120000000000000000000</v>
      </c>
    </row>
    <row r="236" spans="1:21" x14ac:dyDescent="0.2">
      <c r="A236" s="49" t="s">
        <v>178</v>
      </c>
      <c r="B236" s="49" t="s">
        <v>46</v>
      </c>
      <c r="C236" s="50" t="s">
        <v>47</v>
      </c>
      <c r="D236" s="50" t="s">
        <v>48</v>
      </c>
      <c r="E236" s="51">
        <v>145000000</v>
      </c>
      <c r="F236" s="51">
        <v>0</v>
      </c>
      <c r="G236" s="51">
        <v>0</v>
      </c>
      <c r="H236" s="51">
        <v>145000000</v>
      </c>
      <c r="I236" s="51">
        <v>6575451.7300000004</v>
      </c>
      <c r="J236" s="51">
        <v>26061867.449999999</v>
      </c>
      <c r="K236" s="51">
        <v>17.97</v>
      </c>
      <c r="L236" s="51"/>
      <c r="M236" s="51">
        <v>118938132.55</v>
      </c>
      <c r="N236" s="51">
        <v>0</v>
      </c>
      <c r="O236" s="52">
        <v>26061867.449999999</v>
      </c>
      <c r="P236" s="1" t="s">
        <v>180</v>
      </c>
      <c r="Q236" s="53">
        <f t="shared" si="56"/>
        <v>0</v>
      </c>
      <c r="R236" s="1">
        <v>5</v>
      </c>
      <c r="S236" s="1" t="str">
        <f t="shared" si="57"/>
        <v>2</v>
      </c>
      <c r="T236" s="1" t="str">
        <f t="shared" si="58"/>
        <v>FD</v>
      </c>
      <c r="U236" s="1" t="str">
        <f t="shared" si="55"/>
        <v>´2120300000000000000000</v>
      </c>
    </row>
    <row r="237" spans="1:21" x14ac:dyDescent="0.2">
      <c r="A237" s="49" t="s">
        <v>178</v>
      </c>
      <c r="B237" s="49" t="s">
        <v>55</v>
      </c>
      <c r="C237" s="50" t="s">
        <v>56</v>
      </c>
      <c r="D237" s="50" t="s">
        <v>57</v>
      </c>
      <c r="E237" s="51">
        <v>1200000</v>
      </c>
      <c r="F237" s="51">
        <v>0</v>
      </c>
      <c r="G237" s="51">
        <v>0</v>
      </c>
      <c r="H237" s="51">
        <v>1200000</v>
      </c>
      <c r="I237" s="51">
        <v>76970</v>
      </c>
      <c r="J237" s="51">
        <v>177934</v>
      </c>
      <c r="K237" s="51">
        <v>14.82</v>
      </c>
      <c r="L237" s="51"/>
      <c r="M237" s="51">
        <v>1022066</v>
      </c>
      <c r="N237" s="51">
        <v>0</v>
      </c>
      <c r="O237" s="52">
        <v>177934</v>
      </c>
      <c r="P237" s="1" t="s">
        <v>180</v>
      </c>
      <c r="Q237" s="53">
        <f t="shared" si="56"/>
        <v>0</v>
      </c>
      <c r="R237" s="1">
        <v>5</v>
      </c>
      <c r="S237" s="1" t="str">
        <f t="shared" si="57"/>
        <v>2</v>
      </c>
      <c r="T237" s="1" t="str">
        <f t="shared" si="58"/>
        <v>FD</v>
      </c>
      <c r="U237" s="1" t="str">
        <f t="shared" si="55"/>
        <v>´2129900000000000000000</v>
      </c>
    </row>
    <row r="238" spans="1:21" x14ac:dyDescent="0.2">
      <c r="A238" s="49" t="s">
        <v>178</v>
      </c>
      <c r="B238" s="49" t="s">
        <v>58</v>
      </c>
      <c r="C238" s="50" t="s">
        <v>59</v>
      </c>
      <c r="D238" s="50" t="s">
        <v>60</v>
      </c>
      <c r="E238" s="51">
        <v>36943830000</v>
      </c>
      <c r="F238" s="51">
        <v>0</v>
      </c>
      <c r="G238" s="51">
        <v>0</v>
      </c>
      <c r="H238" s="51">
        <v>36943830000</v>
      </c>
      <c r="I238" s="51">
        <v>0</v>
      </c>
      <c r="J238" s="51">
        <v>0</v>
      </c>
      <c r="K238" s="51">
        <v>0</v>
      </c>
      <c r="L238" s="51"/>
      <c r="M238" s="51">
        <v>36943830000</v>
      </c>
      <c r="N238" s="51">
        <v>0</v>
      </c>
      <c r="O238" s="52">
        <v>0</v>
      </c>
      <c r="P238" s="1" t="s">
        <v>180</v>
      </c>
      <c r="Q238" s="53">
        <f t="shared" si="56"/>
        <v>0</v>
      </c>
      <c r="R238" s="1">
        <v>2</v>
      </c>
      <c r="S238" s="1" t="str">
        <f t="shared" si="57"/>
        <v>2</v>
      </c>
      <c r="T238" s="1" t="str">
        <f t="shared" si="58"/>
        <v>FD</v>
      </c>
      <c r="U238" s="1" t="str">
        <f t="shared" si="55"/>
        <v>´2200000000000000000000</v>
      </c>
    </row>
    <row r="239" spans="1:21" x14ac:dyDescent="0.2">
      <c r="A239" s="49" t="s">
        <v>178</v>
      </c>
      <c r="B239" s="49" t="s">
        <v>61</v>
      </c>
      <c r="C239" s="50" t="s">
        <v>62</v>
      </c>
      <c r="D239" s="50" t="s">
        <v>63</v>
      </c>
      <c r="E239" s="51">
        <v>36943830000</v>
      </c>
      <c r="F239" s="51">
        <v>0</v>
      </c>
      <c r="G239" s="51">
        <v>0</v>
      </c>
      <c r="H239" s="51">
        <v>36943830000</v>
      </c>
      <c r="I239" s="51">
        <v>0</v>
      </c>
      <c r="J239" s="51">
        <v>0</v>
      </c>
      <c r="K239" s="51">
        <v>0</v>
      </c>
      <c r="L239" s="51"/>
      <c r="M239" s="51">
        <v>36943830000</v>
      </c>
      <c r="N239" s="51">
        <v>0</v>
      </c>
      <c r="O239" s="52">
        <v>0</v>
      </c>
      <c r="P239" s="1" t="s">
        <v>180</v>
      </c>
      <c r="Q239" s="53">
        <f t="shared" si="56"/>
        <v>0</v>
      </c>
      <c r="R239" s="1">
        <v>3</v>
      </c>
      <c r="S239" s="1" t="str">
        <f t="shared" si="57"/>
        <v>2</v>
      </c>
      <c r="T239" s="1" t="str">
        <f t="shared" si="58"/>
        <v>FD</v>
      </c>
      <c r="U239" s="1" t="str">
        <f t="shared" si="55"/>
        <v>´2240000000000000000000</v>
      </c>
    </row>
    <row r="240" spans="1:21" ht="25.5" x14ac:dyDescent="0.2">
      <c r="A240" s="49" t="s">
        <v>178</v>
      </c>
      <c r="B240" s="49" t="s">
        <v>64</v>
      </c>
      <c r="C240" s="50" t="s">
        <v>65</v>
      </c>
      <c r="D240" s="50" t="s">
        <v>66</v>
      </c>
      <c r="E240" s="51">
        <v>36943830000</v>
      </c>
      <c r="F240" s="51">
        <v>0</v>
      </c>
      <c r="G240" s="51">
        <v>0</v>
      </c>
      <c r="H240" s="51">
        <v>36943830000</v>
      </c>
      <c r="I240" s="51">
        <v>0</v>
      </c>
      <c r="J240" s="51">
        <v>0</v>
      </c>
      <c r="K240" s="51">
        <v>0</v>
      </c>
      <c r="L240" s="51"/>
      <c r="M240" s="51">
        <v>36943830000</v>
      </c>
      <c r="N240" s="51">
        <v>0</v>
      </c>
      <c r="O240" s="52">
        <v>0</v>
      </c>
      <c r="P240" s="1" t="s">
        <v>180</v>
      </c>
      <c r="Q240" s="53">
        <f t="shared" si="56"/>
        <v>0</v>
      </c>
      <c r="R240" s="1">
        <v>5</v>
      </c>
      <c r="S240" s="1" t="str">
        <f t="shared" si="57"/>
        <v>2</v>
      </c>
      <c r="T240" s="1" t="str">
        <f t="shared" si="58"/>
        <v>FD</v>
      </c>
      <c r="U240" s="1" t="str">
        <f t="shared" si="55"/>
        <v>´2240500000000000000000</v>
      </c>
    </row>
    <row r="241" spans="1:21" x14ac:dyDescent="0.2">
      <c r="A241" s="49" t="s">
        <v>178</v>
      </c>
      <c r="B241" s="49" t="s">
        <v>67</v>
      </c>
      <c r="C241" s="50" t="s">
        <v>68</v>
      </c>
      <c r="D241" s="50" t="s">
        <v>69</v>
      </c>
      <c r="E241" s="51">
        <v>36943830000</v>
      </c>
      <c r="F241" s="51">
        <v>0</v>
      </c>
      <c r="G241" s="51">
        <v>0</v>
      </c>
      <c r="H241" s="51">
        <v>36943830000</v>
      </c>
      <c r="I241" s="51">
        <v>0</v>
      </c>
      <c r="J241" s="51">
        <v>0</v>
      </c>
      <c r="K241" s="51">
        <v>0</v>
      </c>
      <c r="L241" s="51"/>
      <c r="M241" s="51">
        <v>36943830000</v>
      </c>
      <c r="N241" s="51">
        <v>0</v>
      </c>
      <c r="O241" s="52">
        <v>0</v>
      </c>
      <c r="P241" s="1" t="s">
        <v>180</v>
      </c>
      <c r="Q241" s="53">
        <f t="shared" si="56"/>
        <v>0</v>
      </c>
      <c r="R241" s="1">
        <v>7</v>
      </c>
      <c r="S241" s="1" t="str">
        <f t="shared" si="57"/>
        <v>2</v>
      </c>
      <c r="T241" s="1" t="str">
        <f t="shared" si="58"/>
        <v>FD</v>
      </c>
      <c r="U241" s="1" t="str">
        <f t="shared" si="55"/>
        <v>´2240501000000000000000</v>
      </c>
    </row>
    <row r="242" spans="1:21" x14ac:dyDescent="0.2">
      <c r="A242" s="49" t="s">
        <v>178</v>
      </c>
      <c r="B242" s="49" t="s">
        <v>70</v>
      </c>
      <c r="C242" s="50" t="s">
        <v>71</v>
      </c>
      <c r="D242" s="50" t="s">
        <v>72</v>
      </c>
      <c r="E242" s="51">
        <v>108000000</v>
      </c>
      <c r="F242" s="51">
        <v>0</v>
      </c>
      <c r="G242" s="51">
        <v>0</v>
      </c>
      <c r="H242" s="51">
        <v>108000000</v>
      </c>
      <c r="I242" s="51">
        <v>11532417.35</v>
      </c>
      <c r="J242" s="51">
        <v>37297999.240000002</v>
      </c>
      <c r="K242" s="51">
        <v>34.53</v>
      </c>
      <c r="L242" s="51"/>
      <c r="M242" s="51">
        <v>70702000.760000005</v>
      </c>
      <c r="N242" s="51">
        <v>0</v>
      </c>
      <c r="O242" s="52">
        <v>37297999.240000002</v>
      </c>
      <c r="P242" s="1" t="s">
        <v>180</v>
      </c>
      <c r="Q242" s="53">
        <f t="shared" si="56"/>
        <v>-1.4901161193847656E-8</v>
      </c>
      <c r="R242" s="1">
        <v>2</v>
      </c>
      <c r="S242" s="1" t="str">
        <f t="shared" si="57"/>
        <v>2</v>
      </c>
      <c r="T242" s="1" t="str">
        <f t="shared" si="58"/>
        <v>FD</v>
      </c>
      <c r="U242" s="1" t="str">
        <f t="shared" si="55"/>
        <v>´2400000000000000000000</v>
      </c>
    </row>
    <row r="243" spans="1:21" ht="25.5" x14ac:dyDescent="0.2">
      <c r="A243" s="49" t="s">
        <v>178</v>
      </c>
      <c r="B243" s="49" t="s">
        <v>73</v>
      </c>
      <c r="C243" s="50" t="s">
        <v>74</v>
      </c>
      <c r="D243" s="50" t="s">
        <v>75</v>
      </c>
      <c r="E243" s="51">
        <v>98000000</v>
      </c>
      <c r="F243" s="51">
        <v>0</v>
      </c>
      <c r="G243" s="51">
        <v>0</v>
      </c>
      <c r="H243" s="51">
        <v>98000000</v>
      </c>
      <c r="I243" s="51">
        <v>42993.35</v>
      </c>
      <c r="J243" s="51">
        <v>12850501.24</v>
      </c>
      <c r="K243" s="51">
        <v>13.11</v>
      </c>
      <c r="L243" s="51"/>
      <c r="M243" s="51">
        <v>85149498.760000005</v>
      </c>
      <c r="N243" s="51">
        <v>0</v>
      </c>
      <c r="O243" s="52">
        <v>12850501.24</v>
      </c>
      <c r="P243" s="1" t="s">
        <v>180</v>
      </c>
      <c r="Q243" s="53">
        <f t="shared" si="56"/>
        <v>0</v>
      </c>
      <c r="R243" s="1">
        <v>3</v>
      </c>
      <c r="S243" s="1" t="str">
        <f t="shared" si="57"/>
        <v>2</v>
      </c>
      <c r="T243" s="1" t="str">
        <f t="shared" si="58"/>
        <v>FD</v>
      </c>
      <c r="U243" s="1" t="str">
        <f t="shared" si="55"/>
        <v>´2430000000000000000000</v>
      </c>
    </row>
    <row r="244" spans="1:21" ht="25.5" x14ac:dyDescent="0.2">
      <c r="A244" s="49" t="s">
        <v>178</v>
      </c>
      <c r="B244" s="49" t="s">
        <v>76</v>
      </c>
      <c r="C244" s="50" t="s">
        <v>77</v>
      </c>
      <c r="D244" s="50" t="s">
        <v>117</v>
      </c>
      <c r="E244" s="51">
        <v>98000000</v>
      </c>
      <c r="F244" s="51">
        <v>0</v>
      </c>
      <c r="G244" s="51">
        <v>0</v>
      </c>
      <c r="H244" s="51">
        <v>98000000</v>
      </c>
      <c r="I244" s="51">
        <v>42993.35</v>
      </c>
      <c r="J244" s="51">
        <v>12850501.24</v>
      </c>
      <c r="K244" s="51">
        <v>13.11</v>
      </c>
      <c r="L244" s="51"/>
      <c r="M244" s="51">
        <v>85149498.760000005</v>
      </c>
      <c r="N244" s="51">
        <v>0</v>
      </c>
      <c r="O244" s="52">
        <v>12850501.24</v>
      </c>
      <c r="P244" s="1" t="s">
        <v>180</v>
      </c>
      <c r="Q244" s="53">
        <f t="shared" si="56"/>
        <v>0</v>
      </c>
      <c r="R244" s="1">
        <v>5</v>
      </c>
      <c r="S244" s="1" t="str">
        <f t="shared" si="57"/>
        <v>2</v>
      </c>
      <c r="T244" s="1" t="str">
        <f t="shared" si="58"/>
        <v>FD</v>
      </c>
      <c r="U244" s="1" t="str">
        <f t="shared" si="55"/>
        <v>´2430200000000000000000</v>
      </c>
    </row>
    <row r="245" spans="1:21" ht="26.25" thickBot="1" x14ac:dyDescent="0.25">
      <c r="A245" s="49" t="s">
        <v>178</v>
      </c>
      <c r="B245" s="49" t="s">
        <v>79</v>
      </c>
      <c r="C245" s="54" t="s">
        <v>80</v>
      </c>
      <c r="D245" s="54" t="s">
        <v>81</v>
      </c>
      <c r="E245" s="55">
        <v>10000000</v>
      </c>
      <c r="F245" s="55">
        <v>0</v>
      </c>
      <c r="G245" s="55">
        <v>0</v>
      </c>
      <c r="H245" s="55">
        <v>10000000</v>
      </c>
      <c r="I245" s="55">
        <v>11489424</v>
      </c>
      <c r="J245" s="55">
        <v>24447498</v>
      </c>
      <c r="K245" s="55">
        <v>244.47</v>
      </c>
      <c r="L245" s="55"/>
      <c r="M245" s="55">
        <v>-14447498</v>
      </c>
      <c r="N245" s="55">
        <v>0</v>
      </c>
      <c r="O245" s="56">
        <v>24447498</v>
      </c>
      <c r="P245" s="1" t="s">
        <v>180</v>
      </c>
      <c r="Q245" s="53">
        <f t="shared" si="56"/>
        <v>0</v>
      </c>
      <c r="R245" s="1">
        <v>3</v>
      </c>
      <c r="S245" s="1" t="str">
        <f t="shared" si="57"/>
        <v>2</v>
      </c>
      <c r="T245" s="1" t="str">
        <f t="shared" si="58"/>
        <v>FD</v>
      </c>
      <c r="U245" s="1" t="str">
        <f t="shared" si="55"/>
        <v>´2490000000000000000000</v>
      </c>
    </row>
    <row r="246" spans="1:21" x14ac:dyDescent="0.2">
      <c r="A246" s="49" t="s">
        <v>183</v>
      </c>
      <c r="B246" s="49" t="s">
        <v>36</v>
      </c>
      <c r="C246" s="50" t="s">
        <v>37</v>
      </c>
      <c r="D246" s="50" t="s">
        <v>38</v>
      </c>
      <c r="E246" s="51">
        <v>107006292000</v>
      </c>
      <c r="F246" s="51">
        <v>0</v>
      </c>
      <c r="G246" s="51">
        <v>0</v>
      </c>
      <c r="H246" s="51">
        <v>107006292000</v>
      </c>
      <c r="I246" s="51">
        <v>0</v>
      </c>
      <c r="J246" s="51">
        <v>66466653.5</v>
      </c>
      <c r="K246" s="51">
        <v>0.06</v>
      </c>
      <c r="L246" s="51"/>
      <c r="M246" s="51">
        <v>106939825346.5</v>
      </c>
      <c r="N246" s="51">
        <v>0</v>
      </c>
      <c r="O246" s="52">
        <v>66466653.5</v>
      </c>
      <c r="P246" s="1" t="s">
        <v>185</v>
      </c>
      <c r="Q246" s="53">
        <f>(H246-J246-M246)+(E246+G246-H246)</f>
        <v>0</v>
      </c>
      <c r="R246" s="1">
        <v>1</v>
      </c>
      <c r="S246" s="1" t="str">
        <f>MID(P246,2,1)</f>
        <v>2</v>
      </c>
      <c r="T246" s="1" t="str">
        <f>MID(P246,3,2)</f>
        <v>FD</v>
      </c>
      <c r="U246" s="1" t="str">
        <f t="shared" si="55"/>
        <v>´2000000000000000000000</v>
      </c>
    </row>
    <row r="247" spans="1:21" x14ac:dyDescent="0.2">
      <c r="A247" s="49" t="s">
        <v>183</v>
      </c>
      <c r="B247" s="49" t="s">
        <v>40</v>
      </c>
      <c r="C247" s="50" t="s">
        <v>41</v>
      </c>
      <c r="D247" s="50" t="s">
        <v>42</v>
      </c>
      <c r="E247" s="51">
        <v>98000000</v>
      </c>
      <c r="F247" s="51">
        <v>0</v>
      </c>
      <c r="G247" s="51">
        <v>0</v>
      </c>
      <c r="H247" s="51">
        <v>98000000</v>
      </c>
      <c r="I247" s="51">
        <v>0</v>
      </c>
      <c r="J247" s="51">
        <v>30474638.059999999</v>
      </c>
      <c r="K247" s="51">
        <v>31.09</v>
      </c>
      <c r="L247" s="51"/>
      <c r="M247" s="51">
        <v>67525361.939999998</v>
      </c>
      <c r="N247" s="51">
        <v>0</v>
      </c>
      <c r="O247" s="52">
        <v>30474638.059999999</v>
      </c>
      <c r="P247" s="1" t="s">
        <v>185</v>
      </c>
      <c r="Q247" s="53">
        <f t="shared" ref="Q247:Q259" si="59">(H247-J247-M247)+(E247+G247-H247)</f>
        <v>0</v>
      </c>
      <c r="R247" s="1">
        <v>2</v>
      </c>
      <c r="S247" s="1" t="str">
        <f t="shared" ref="S247:S259" si="60">MID(P247,2,1)</f>
        <v>2</v>
      </c>
      <c r="T247" s="1" t="str">
        <f t="shared" ref="T247:T259" si="61">MID(P247,3,2)</f>
        <v>FD</v>
      </c>
      <c r="U247" s="1" t="str">
        <f t="shared" si="55"/>
        <v>´2100000000000000000000</v>
      </c>
    </row>
    <row r="248" spans="1:21" x14ac:dyDescent="0.2">
      <c r="A248" s="49" t="s">
        <v>183</v>
      </c>
      <c r="B248" s="49" t="s">
        <v>43</v>
      </c>
      <c r="C248" s="50" t="s">
        <v>44</v>
      </c>
      <c r="D248" s="50" t="s">
        <v>45</v>
      </c>
      <c r="E248" s="51">
        <v>98000000</v>
      </c>
      <c r="F248" s="51">
        <v>0</v>
      </c>
      <c r="G248" s="51">
        <v>0</v>
      </c>
      <c r="H248" s="51">
        <v>98000000</v>
      </c>
      <c r="I248" s="51">
        <v>0</v>
      </c>
      <c r="J248" s="51">
        <v>30474638.059999999</v>
      </c>
      <c r="K248" s="51">
        <v>31.09</v>
      </c>
      <c r="L248" s="51"/>
      <c r="M248" s="51">
        <v>67525361.939999998</v>
      </c>
      <c r="N248" s="51">
        <v>0</v>
      </c>
      <c r="O248" s="52">
        <v>30474638.059999999</v>
      </c>
      <c r="P248" s="1" t="s">
        <v>185</v>
      </c>
      <c r="Q248" s="53">
        <f t="shared" si="59"/>
        <v>0</v>
      </c>
      <c r="R248" s="1">
        <v>3</v>
      </c>
      <c r="S248" s="1" t="str">
        <f t="shared" si="60"/>
        <v>2</v>
      </c>
      <c r="T248" s="1" t="str">
        <f t="shared" si="61"/>
        <v>FD</v>
      </c>
      <c r="U248" s="1" t="str">
        <f t="shared" si="55"/>
        <v>´2120000000000000000000</v>
      </c>
    </row>
    <row r="249" spans="1:21" x14ac:dyDescent="0.2">
      <c r="A249" s="49" t="s">
        <v>183</v>
      </c>
      <c r="B249" s="49" t="s">
        <v>46</v>
      </c>
      <c r="C249" s="50" t="s">
        <v>47</v>
      </c>
      <c r="D249" s="50" t="s">
        <v>48</v>
      </c>
      <c r="E249" s="51">
        <v>70000000</v>
      </c>
      <c r="F249" s="51">
        <v>0</v>
      </c>
      <c r="G249" s="51">
        <v>0</v>
      </c>
      <c r="H249" s="51">
        <v>70000000</v>
      </c>
      <c r="I249" s="51">
        <v>0</v>
      </c>
      <c r="J249" s="51">
        <v>8071708.0599999996</v>
      </c>
      <c r="K249" s="51">
        <v>11.53</v>
      </c>
      <c r="L249" s="51"/>
      <c r="M249" s="51">
        <v>61928291.939999998</v>
      </c>
      <c r="N249" s="51">
        <v>0</v>
      </c>
      <c r="O249" s="52">
        <v>8071708.0599999996</v>
      </c>
      <c r="P249" s="1" t="s">
        <v>185</v>
      </c>
      <c r="Q249" s="53">
        <f t="shared" si="59"/>
        <v>0</v>
      </c>
      <c r="R249" s="1">
        <v>5</v>
      </c>
      <c r="S249" s="1" t="str">
        <f t="shared" si="60"/>
        <v>2</v>
      </c>
      <c r="T249" s="1" t="str">
        <f t="shared" si="61"/>
        <v>FD</v>
      </c>
      <c r="U249" s="1" t="str">
        <f t="shared" si="55"/>
        <v>´2120300000000000000000</v>
      </c>
    </row>
    <row r="250" spans="1:21" x14ac:dyDescent="0.2">
      <c r="A250" s="49" t="s">
        <v>183</v>
      </c>
      <c r="B250" s="49" t="s">
        <v>49</v>
      </c>
      <c r="C250" s="50" t="s">
        <v>50</v>
      </c>
      <c r="D250" s="50" t="s">
        <v>51</v>
      </c>
      <c r="E250" s="51">
        <v>8000000</v>
      </c>
      <c r="F250" s="51">
        <v>0</v>
      </c>
      <c r="G250" s="51">
        <v>0</v>
      </c>
      <c r="H250" s="51">
        <v>8000000</v>
      </c>
      <c r="I250" s="51">
        <v>0</v>
      </c>
      <c r="J250" s="51">
        <v>0</v>
      </c>
      <c r="K250" s="51">
        <v>0</v>
      </c>
      <c r="L250" s="51"/>
      <c r="M250" s="51">
        <v>8000000</v>
      </c>
      <c r="N250" s="51">
        <v>0</v>
      </c>
      <c r="O250" s="52">
        <v>0</v>
      </c>
      <c r="P250" s="1" t="s">
        <v>185</v>
      </c>
      <c r="Q250" s="53">
        <f t="shared" si="59"/>
        <v>0</v>
      </c>
      <c r="R250" s="1">
        <v>5</v>
      </c>
      <c r="S250" s="1" t="str">
        <f t="shared" si="60"/>
        <v>2</v>
      </c>
      <c r="T250" s="1" t="str">
        <f t="shared" si="61"/>
        <v>FD</v>
      </c>
      <c r="U250" s="1" t="str">
        <f t="shared" si="55"/>
        <v>´2120400000000000000000</v>
      </c>
    </row>
    <row r="251" spans="1:21" x14ac:dyDescent="0.2">
      <c r="A251" s="49" t="s">
        <v>183</v>
      </c>
      <c r="B251" s="49" t="s">
        <v>52</v>
      </c>
      <c r="C251" s="50" t="s">
        <v>53</v>
      </c>
      <c r="D251" s="50" t="s">
        <v>54</v>
      </c>
      <c r="E251" s="51">
        <v>8000000</v>
      </c>
      <c r="F251" s="51">
        <v>0</v>
      </c>
      <c r="G251" s="51">
        <v>0</v>
      </c>
      <c r="H251" s="51">
        <v>8000000</v>
      </c>
      <c r="I251" s="51">
        <v>0</v>
      </c>
      <c r="J251" s="51">
        <v>0</v>
      </c>
      <c r="K251" s="51">
        <v>0</v>
      </c>
      <c r="L251" s="51"/>
      <c r="M251" s="51">
        <v>8000000</v>
      </c>
      <c r="N251" s="51">
        <v>0</v>
      </c>
      <c r="O251" s="52">
        <v>0</v>
      </c>
      <c r="P251" s="1" t="s">
        <v>185</v>
      </c>
      <c r="Q251" s="53">
        <f t="shared" si="59"/>
        <v>0</v>
      </c>
      <c r="R251" s="1">
        <v>7</v>
      </c>
      <c r="S251" s="1" t="str">
        <f t="shared" si="60"/>
        <v>2</v>
      </c>
      <c r="T251" s="1" t="str">
        <f t="shared" si="61"/>
        <v>FD</v>
      </c>
      <c r="U251" s="1" t="str">
        <f t="shared" si="55"/>
        <v>´2120402000000000000000</v>
      </c>
    </row>
    <row r="252" spans="1:21" x14ac:dyDescent="0.2">
      <c r="A252" s="49" t="s">
        <v>183</v>
      </c>
      <c r="B252" s="49" t="s">
        <v>55</v>
      </c>
      <c r="C252" s="50" t="s">
        <v>56</v>
      </c>
      <c r="D252" s="50" t="s">
        <v>57</v>
      </c>
      <c r="E252" s="51">
        <v>20000000</v>
      </c>
      <c r="F252" s="51">
        <v>0</v>
      </c>
      <c r="G252" s="51">
        <v>0</v>
      </c>
      <c r="H252" s="51">
        <v>20000000</v>
      </c>
      <c r="I252" s="51">
        <v>0</v>
      </c>
      <c r="J252" s="51">
        <v>22402930</v>
      </c>
      <c r="K252" s="51">
        <v>112.01</v>
      </c>
      <c r="L252" s="51"/>
      <c r="M252" s="51">
        <v>-2402930</v>
      </c>
      <c r="N252" s="51">
        <v>0</v>
      </c>
      <c r="O252" s="52">
        <v>22402930</v>
      </c>
      <c r="P252" s="1" t="s">
        <v>185</v>
      </c>
      <c r="Q252" s="53">
        <f t="shared" si="59"/>
        <v>0</v>
      </c>
      <c r="R252" s="1">
        <v>5</v>
      </c>
      <c r="S252" s="1" t="str">
        <f t="shared" si="60"/>
        <v>2</v>
      </c>
      <c r="T252" s="1" t="str">
        <f t="shared" si="61"/>
        <v>FD</v>
      </c>
      <c r="U252" s="1" t="str">
        <f t="shared" si="55"/>
        <v>´2129900000000000000000</v>
      </c>
    </row>
    <row r="253" spans="1:21" x14ac:dyDescent="0.2">
      <c r="A253" s="49" t="s">
        <v>183</v>
      </c>
      <c r="B253" s="49" t="s">
        <v>58</v>
      </c>
      <c r="C253" s="50" t="s">
        <v>59</v>
      </c>
      <c r="D253" s="50" t="s">
        <v>60</v>
      </c>
      <c r="E253" s="51">
        <v>106548292000</v>
      </c>
      <c r="F253" s="51">
        <v>0</v>
      </c>
      <c r="G253" s="51">
        <v>0</v>
      </c>
      <c r="H253" s="51">
        <v>106548292000</v>
      </c>
      <c r="I253" s="51">
        <v>0</v>
      </c>
      <c r="J253" s="51">
        <v>0</v>
      </c>
      <c r="K253" s="51">
        <v>0</v>
      </c>
      <c r="L253" s="51"/>
      <c r="M253" s="51">
        <v>106548292000</v>
      </c>
      <c r="N253" s="51">
        <v>0</v>
      </c>
      <c r="O253" s="52">
        <v>0</v>
      </c>
      <c r="P253" s="1" t="s">
        <v>185</v>
      </c>
      <c r="Q253" s="53">
        <f t="shared" si="59"/>
        <v>0</v>
      </c>
      <c r="R253" s="1">
        <v>2</v>
      </c>
      <c r="S253" s="1" t="str">
        <f t="shared" si="60"/>
        <v>2</v>
      </c>
      <c r="T253" s="1" t="str">
        <f t="shared" si="61"/>
        <v>FD</v>
      </c>
      <c r="U253" s="1" t="str">
        <f t="shared" si="55"/>
        <v>´2200000000000000000000</v>
      </c>
    </row>
    <row r="254" spans="1:21" x14ac:dyDescent="0.2">
      <c r="A254" s="49" t="s">
        <v>183</v>
      </c>
      <c r="B254" s="49" t="s">
        <v>61</v>
      </c>
      <c r="C254" s="50" t="s">
        <v>62</v>
      </c>
      <c r="D254" s="50" t="s">
        <v>63</v>
      </c>
      <c r="E254" s="51">
        <v>106548292000</v>
      </c>
      <c r="F254" s="51">
        <v>0</v>
      </c>
      <c r="G254" s="51">
        <v>0</v>
      </c>
      <c r="H254" s="51">
        <v>106548292000</v>
      </c>
      <c r="I254" s="51">
        <v>0</v>
      </c>
      <c r="J254" s="51">
        <v>0</v>
      </c>
      <c r="K254" s="51">
        <v>0</v>
      </c>
      <c r="L254" s="51"/>
      <c r="M254" s="51">
        <v>106548292000</v>
      </c>
      <c r="N254" s="51">
        <v>0</v>
      </c>
      <c r="O254" s="52">
        <v>0</v>
      </c>
      <c r="P254" s="1" t="s">
        <v>185</v>
      </c>
      <c r="Q254" s="53">
        <f t="shared" si="59"/>
        <v>0</v>
      </c>
      <c r="R254" s="1">
        <v>3</v>
      </c>
      <c r="S254" s="1" t="str">
        <f t="shared" si="60"/>
        <v>2</v>
      </c>
      <c r="T254" s="1" t="str">
        <f t="shared" si="61"/>
        <v>FD</v>
      </c>
      <c r="U254" s="1" t="str">
        <f t="shared" si="55"/>
        <v>´2240000000000000000000</v>
      </c>
    </row>
    <row r="255" spans="1:21" ht="25.5" x14ac:dyDescent="0.2">
      <c r="A255" s="49" t="s">
        <v>183</v>
      </c>
      <c r="B255" s="49" t="s">
        <v>64</v>
      </c>
      <c r="C255" s="50" t="s">
        <v>65</v>
      </c>
      <c r="D255" s="50" t="s">
        <v>66</v>
      </c>
      <c r="E255" s="51">
        <v>106548292000</v>
      </c>
      <c r="F255" s="51">
        <v>0</v>
      </c>
      <c r="G255" s="51">
        <v>0</v>
      </c>
      <c r="H255" s="51">
        <v>106548292000</v>
      </c>
      <c r="I255" s="51">
        <v>0</v>
      </c>
      <c r="J255" s="51">
        <v>0</v>
      </c>
      <c r="K255" s="51">
        <v>0</v>
      </c>
      <c r="L255" s="51"/>
      <c r="M255" s="51">
        <v>106548292000</v>
      </c>
      <c r="N255" s="51">
        <v>0</v>
      </c>
      <c r="O255" s="52">
        <v>0</v>
      </c>
      <c r="P255" s="1" t="s">
        <v>185</v>
      </c>
      <c r="Q255" s="53">
        <f t="shared" si="59"/>
        <v>0</v>
      </c>
      <c r="R255" s="1">
        <v>5</v>
      </c>
      <c r="S255" s="1" t="str">
        <f t="shared" si="60"/>
        <v>2</v>
      </c>
      <c r="T255" s="1" t="str">
        <f t="shared" si="61"/>
        <v>FD</v>
      </c>
      <c r="U255" s="1" t="str">
        <f t="shared" si="55"/>
        <v>´2240500000000000000000</v>
      </c>
    </row>
    <row r="256" spans="1:21" x14ac:dyDescent="0.2">
      <c r="A256" s="49" t="s">
        <v>183</v>
      </c>
      <c r="B256" s="49" t="s">
        <v>67</v>
      </c>
      <c r="C256" s="50" t="s">
        <v>68</v>
      </c>
      <c r="D256" s="50" t="s">
        <v>69</v>
      </c>
      <c r="E256" s="51">
        <v>106548292000</v>
      </c>
      <c r="F256" s="51">
        <v>0</v>
      </c>
      <c r="G256" s="51">
        <v>0</v>
      </c>
      <c r="H256" s="51">
        <v>106548292000</v>
      </c>
      <c r="I256" s="51">
        <v>0</v>
      </c>
      <c r="J256" s="51">
        <v>0</v>
      </c>
      <c r="K256" s="51">
        <v>0</v>
      </c>
      <c r="L256" s="51"/>
      <c r="M256" s="51">
        <v>106548292000</v>
      </c>
      <c r="N256" s="51">
        <v>0</v>
      </c>
      <c r="O256" s="52">
        <v>0</v>
      </c>
      <c r="P256" s="1" t="s">
        <v>185</v>
      </c>
      <c r="Q256" s="53">
        <f t="shared" si="59"/>
        <v>0</v>
      </c>
      <c r="R256" s="1">
        <v>7</v>
      </c>
      <c r="S256" s="1" t="str">
        <f t="shared" si="60"/>
        <v>2</v>
      </c>
      <c r="T256" s="1" t="str">
        <f t="shared" si="61"/>
        <v>FD</v>
      </c>
      <c r="U256" s="1" t="str">
        <f t="shared" si="55"/>
        <v>´2240501000000000000000</v>
      </c>
    </row>
    <row r="257" spans="1:21" x14ac:dyDescent="0.2">
      <c r="A257" s="49" t="s">
        <v>183</v>
      </c>
      <c r="B257" s="49" t="s">
        <v>70</v>
      </c>
      <c r="C257" s="50" t="s">
        <v>71</v>
      </c>
      <c r="D257" s="50" t="s">
        <v>72</v>
      </c>
      <c r="E257" s="51">
        <v>360000000</v>
      </c>
      <c r="F257" s="51">
        <v>0</v>
      </c>
      <c r="G257" s="51">
        <v>0</v>
      </c>
      <c r="H257" s="51">
        <v>360000000</v>
      </c>
      <c r="I257" s="51">
        <v>0</v>
      </c>
      <c r="J257" s="51">
        <v>35992015.439999998</v>
      </c>
      <c r="K257" s="51">
        <v>9.99</v>
      </c>
      <c r="L257" s="51"/>
      <c r="M257" s="51">
        <v>324007984.56</v>
      </c>
      <c r="N257" s="51">
        <v>0</v>
      </c>
      <c r="O257" s="52">
        <v>35992015.439999998</v>
      </c>
      <c r="P257" s="1" t="s">
        <v>185</v>
      </c>
      <c r="Q257" s="53">
        <f t="shared" si="59"/>
        <v>0</v>
      </c>
      <c r="R257" s="1">
        <v>2</v>
      </c>
      <c r="S257" s="1" t="str">
        <f t="shared" si="60"/>
        <v>2</v>
      </c>
      <c r="T257" s="1" t="str">
        <f t="shared" si="61"/>
        <v>FD</v>
      </c>
      <c r="U257" s="1" t="str">
        <f t="shared" si="55"/>
        <v>´2400000000000000000000</v>
      </c>
    </row>
    <row r="258" spans="1:21" ht="25.5" x14ac:dyDescent="0.2">
      <c r="A258" s="49" t="s">
        <v>183</v>
      </c>
      <c r="B258" s="49" t="s">
        <v>73</v>
      </c>
      <c r="C258" s="50" t="s">
        <v>74</v>
      </c>
      <c r="D258" s="50" t="s">
        <v>75</v>
      </c>
      <c r="E258" s="51">
        <v>360000000</v>
      </c>
      <c r="F258" s="51">
        <v>0</v>
      </c>
      <c r="G258" s="51">
        <v>0</v>
      </c>
      <c r="H258" s="51">
        <v>360000000</v>
      </c>
      <c r="I258" s="51">
        <v>0</v>
      </c>
      <c r="J258" s="51">
        <v>35992015.439999998</v>
      </c>
      <c r="K258" s="51">
        <v>9.99</v>
      </c>
      <c r="L258" s="51"/>
      <c r="M258" s="51">
        <v>324007984.56</v>
      </c>
      <c r="N258" s="51">
        <v>0</v>
      </c>
      <c r="O258" s="52">
        <v>35992015.439999998</v>
      </c>
      <c r="P258" s="1" t="s">
        <v>185</v>
      </c>
      <c r="Q258" s="53">
        <f t="shared" si="59"/>
        <v>0</v>
      </c>
      <c r="R258" s="1">
        <v>3</v>
      </c>
      <c r="S258" s="1" t="str">
        <f t="shared" si="60"/>
        <v>2</v>
      </c>
      <c r="T258" s="1" t="str">
        <f t="shared" si="61"/>
        <v>FD</v>
      </c>
      <c r="U258" s="1" t="str">
        <f t="shared" si="55"/>
        <v>´2430000000000000000000</v>
      </c>
    </row>
    <row r="259" spans="1:21" ht="26.25" thickBot="1" x14ac:dyDescent="0.25">
      <c r="A259" s="49" t="s">
        <v>183</v>
      </c>
      <c r="B259" s="49" t="s">
        <v>76</v>
      </c>
      <c r="C259" s="54" t="s">
        <v>77</v>
      </c>
      <c r="D259" s="54" t="s">
        <v>78</v>
      </c>
      <c r="E259" s="55">
        <v>360000000</v>
      </c>
      <c r="F259" s="55">
        <v>0</v>
      </c>
      <c r="G259" s="55">
        <v>0</v>
      </c>
      <c r="H259" s="55">
        <v>360000000</v>
      </c>
      <c r="I259" s="55">
        <v>0</v>
      </c>
      <c r="J259" s="55">
        <v>35992015.439999998</v>
      </c>
      <c r="K259" s="55">
        <v>9.99</v>
      </c>
      <c r="L259" s="55"/>
      <c r="M259" s="55">
        <v>324007984.56</v>
      </c>
      <c r="N259" s="55">
        <v>0</v>
      </c>
      <c r="O259" s="56">
        <v>35992015.439999998</v>
      </c>
      <c r="P259" s="1" t="s">
        <v>185</v>
      </c>
      <c r="Q259" s="53">
        <f t="shared" si="59"/>
        <v>0</v>
      </c>
      <c r="R259" s="1">
        <v>5</v>
      </c>
      <c r="S259" s="1" t="str">
        <f t="shared" si="60"/>
        <v>2</v>
      </c>
      <c r="T259" s="1" t="str">
        <f t="shared" si="61"/>
        <v>FD</v>
      </c>
      <c r="U259" s="1" t="str">
        <f t="shared" si="55"/>
        <v>´2430200000000000000000</v>
      </c>
    </row>
    <row r="260" spans="1:21" x14ac:dyDescent="0.2">
      <c r="A260" s="49" t="s">
        <v>188</v>
      </c>
      <c r="B260" s="49" t="s">
        <v>36</v>
      </c>
      <c r="C260" s="50" t="s">
        <v>37</v>
      </c>
      <c r="D260" s="50" t="s">
        <v>38</v>
      </c>
      <c r="E260" s="51">
        <v>17138853000</v>
      </c>
      <c r="F260" s="51">
        <v>0</v>
      </c>
      <c r="G260" s="51">
        <v>0</v>
      </c>
      <c r="H260" s="51">
        <v>17138853000</v>
      </c>
      <c r="I260" s="51">
        <v>162138772.69</v>
      </c>
      <c r="J260" s="51">
        <v>307541372.12</v>
      </c>
      <c r="K260" s="51">
        <v>1.79</v>
      </c>
      <c r="L260" s="51"/>
      <c r="M260" s="51">
        <v>16831311627.879999</v>
      </c>
      <c r="N260" s="51">
        <v>0</v>
      </c>
      <c r="O260" s="52">
        <v>307541372.12</v>
      </c>
      <c r="P260" s="1" t="s">
        <v>190</v>
      </c>
      <c r="Q260" s="53">
        <f>(H260-J260-M260)+(E260+G260-H260)</f>
        <v>0</v>
      </c>
      <c r="R260" s="1">
        <v>1</v>
      </c>
      <c r="S260" s="1" t="str">
        <f>MID(P260,2,1)</f>
        <v>2</v>
      </c>
      <c r="T260" s="1" t="str">
        <f>MID(P260,3,2)</f>
        <v>FD</v>
      </c>
      <c r="U260" s="1" t="str">
        <f t="shared" si="55"/>
        <v>´2000000000000000000000</v>
      </c>
    </row>
    <row r="261" spans="1:21" x14ac:dyDescent="0.2">
      <c r="A261" s="49" t="s">
        <v>188</v>
      </c>
      <c r="B261" s="49" t="s">
        <v>40</v>
      </c>
      <c r="C261" s="50" t="s">
        <v>41</v>
      </c>
      <c r="D261" s="50" t="s">
        <v>42</v>
      </c>
      <c r="E261" s="51">
        <v>0</v>
      </c>
      <c r="F261" s="51">
        <v>0</v>
      </c>
      <c r="G261" s="51">
        <v>0</v>
      </c>
      <c r="H261" s="51">
        <v>0</v>
      </c>
      <c r="I261" s="51">
        <v>0</v>
      </c>
      <c r="J261" s="51">
        <v>145371962.03999999</v>
      </c>
      <c r="K261" s="51">
        <v>0</v>
      </c>
      <c r="L261" s="51"/>
      <c r="M261" s="51">
        <v>-145371962.03999999</v>
      </c>
      <c r="N261" s="51">
        <v>0</v>
      </c>
      <c r="O261" s="52">
        <v>145371962.03999999</v>
      </c>
      <c r="P261" s="1" t="s">
        <v>190</v>
      </c>
      <c r="Q261" s="53">
        <f t="shared" ref="Q261:Q274" si="62">(H261-J261-M261)+(E261+G261-H261)</f>
        <v>0</v>
      </c>
      <c r="R261" s="1">
        <v>2</v>
      </c>
      <c r="S261" s="1" t="str">
        <f t="shared" ref="S261:S274" si="63">MID(P261,2,1)</f>
        <v>2</v>
      </c>
      <c r="T261" s="1" t="str">
        <f t="shared" ref="T261:T274" si="64">MID(P261,3,2)</f>
        <v>FD</v>
      </c>
      <c r="U261" s="1" t="str">
        <f t="shared" si="55"/>
        <v>´2100000000000000000000</v>
      </c>
    </row>
    <row r="262" spans="1:21" x14ac:dyDescent="0.2">
      <c r="A262" s="49" t="s">
        <v>188</v>
      </c>
      <c r="B262" s="49" t="s">
        <v>43</v>
      </c>
      <c r="C262" s="50" t="s">
        <v>44</v>
      </c>
      <c r="D262" s="50" t="s">
        <v>45</v>
      </c>
      <c r="E262" s="51">
        <v>0</v>
      </c>
      <c r="F262" s="51">
        <v>0</v>
      </c>
      <c r="G262" s="51">
        <v>0</v>
      </c>
      <c r="H262" s="51">
        <v>0</v>
      </c>
      <c r="I262" s="51">
        <v>0</v>
      </c>
      <c r="J262" s="51">
        <v>145371962.03999999</v>
      </c>
      <c r="K262" s="51">
        <v>0</v>
      </c>
      <c r="L262" s="51"/>
      <c r="M262" s="51">
        <v>-145371962.03999999</v>
      </c>
      <c r="N262" s="51">
        <v>0</v>
      </c>
      <c r="O262" s="52">
        <v>145371962.03999999</v>
      </c>
      <c r="P262" s="1" t="s">
        <v>190</v>
      </c>
      <c r="Q262" s="53">
        <f t="shared" si="62"/>
        <v>0</v>
      </c>
      <c r="R262" s="1">
        <v>3</v>
      </c>
      <c r="S262" s="1" t="str">
        <f t="shared" si="63"/>
        <v>2</v>
      </c>
      <c r="T262" s="1" t="str">
        <f t="shared" si="64"/>
        <v>FD</v>
      </c>
      <c r="U262" s="1" t="str">
        <f t="shared" si="55"/>
        <v>´2120000000000000000000</v>
      </c>
    </row>
    <row r="263" spans="1:21" x14ac:dyDescent="0.2">
      <c r="A263" s="49" t="s">
        <v>188</v>
      </c>
      <c r="B263" s="49" t="s">
        <v>49</v>
      </c>
      <c r="C263" s="50" t="s">
        <v>50</v>
      </c>
      <c r="D263" s="50" t="s">
        <v>51</v>
      </c>
      <c r="E263" s="51">
        <v>0</v>
      </c>
      <c r="F263" s="51">
        <v>0</v>
      </c>
      <c r="G263" s="51">
        <v>0</v>
      </c>
      <c r="H263" s="51">
        <v>0</v>
      </c>
      <c r="I263" s="51">
        <v>0</v>
      </c>
      <c r="J263" s="51">
        <v>145370152.03999999</v>
      </c>
      <c r="K263" s="51">
        <v>0</v>
      </c>
      <c r="L263" s="51"/>
      <c r="M263" s="51">
        <v>-145370152.03999999</v>
      </c>
      <c r="N263" s="51">
        <v>0</v>
      </c>
      <c r="O263" s="52">
        <v>145370152.03999999</v>
      </c>
      <c r="P263" s="1" t="s">
        <v>190</v>
      </c>
      <c r="Q263" s="53">
        <f t="shared" si="62"/>
        <v>0</v>
      </c>
      <c r="R263" s="1">
        <v>5</v>
      </c>
      <c r="S263" s="1" t="str">
        <f t="shared" si="63"/>
        <v>2</v>
      </c>
      <c r="T263" s="1" t="str">
        <f t="shared" si="64"/>
        <v>FD</v>
      </c>
      <c r="U263" s="1" t="str">
        <f t="shared" si="55"/>
        <v>´2120400000000000000000</v>
      </c>
    </row>
    <row r="264" spans="1:21" x14ac:dyDescent="0.2">
      <c r="A264" s="49" t="s">
        <v>188</v>
      </c>
      <c r="B264" s="49" t="s">
        <v>191</v>
      </c>
      <c r="C264" s="50" t="s">
        <v>192</v>
      </c>
      <c r="D264" s="50" t="s">
        <v>193</v>
      </c>
      <c r="E264" s="51">
        <v>0</v>
      </c>
      <c r="F264" s="51">
        <v>0</v>
      </c>
      <c r="G264" s="51">
        <v>0</v>
      </c>
      <c r="H264" s="51">
        <v>0</v>
      </c>
      <c r="I264" s="51">
        <v>0</v>
      </c>
      <c r="J264" s="51">
        <v>145370152.03999999</v>
      </c>
      <c r="K264" s="51">
        <v>0</v>
      </c>
      <c r="L264" s="51"/>
      <c r="M264" s="51">
        <v>-145370152.03999999</v>
      </c>
      <c r="N264" s="51">
        <v>0</v>
      </c>
      <c r="O264" s="52">
        <v>145370152.03999999</v>
      </c>
      <c r="P264" s="1" t="s">
        <v>190</v>
      </c>
      <c r="Q264" s="53">
        <f t="shared" si="62"/>
        <v>0</v>
      </c>
      <c r="R264" s="1">
        <v>7</v>
      </c>
      <c r="S264" s="1" t="str">
        <f t="shared" si="63"/>
        <v>2</v>
      </c>
      <c r="T264" s="1" t="str">
        <f t="shared" si="64"/>
        <v>FD</v>
      </c>
      <c r="U264" s="1" t="str">
        <f t="shared" si="55"/>
        <v>´2120499000000000000000</v>
      </c>
    </row>
    <row r="265" spans="1:21" x14ac:dyDescent="0.2">
      <c r="A265" s="49" t="s">
        <v>188</v>
      </c>
      <c r="B265" s="49" t="s">
        <v>55</v>
      </c>
      <c r="C265" s="50" t="s">
        <v>56</v>
      </c>
      <c r="D265" s="50" t="s">
        <v>57</v>
      </c>
      <c r="E265" s="51">
        <v>0</v>
      </c>
      <c r="F265" s="51">
        <v>0</v>
      </c>
      <c r="G265" s="51">
        <v>0</v>
      </c>
      <c r="H265" s="51">
        <v>0</v>
      </c>
      <c r="I265" s="51">
        <v>0</v>
      </c>
      <c r="J265" s="51">
        <v>1810</v>
      </c>
      <c r="K265" s="51">
        <v>0</v>
      </c>
      <c r="L265" s="51"/>
      <c r="M265" s="51">
        <v>-1810</v>
      </c>
      <c r="N265" s="51">
        <v>0</v>
      </c>
      <c r="O265" s="52">
        <v>1810</v>
      </c>
      <c r="P265" s="1" t="s">
        <v>190</v>
      </c>
      <c r="Q265" s="53">
        <f t="shared" si="62"/>
        <v>0</v>
      </c>
      <c r="R265" s="1">
        <v>5</v>
      </c>
      <c r="S265" s="1" t="str">
        <f t="shared" si="63"/>
        <v>2</v>
      </c>
      <c r="T265" s="1" t="str">
        <f t="shared" si="64"/>
        <v>FD</v>
      </c>
      <c r="U265" s="1" t="str">
        <f t="shared" si="55"/>
        <v>´2129900000000000000000</v>
      </c>
    </row>
    <row r="266" spans="1:21" x14ac:dyDescent="0.2">
      <c r="A266" s="49" t="s">
        <v>188</v>
      </c>
      <c r="B266" s="49" t="s">
        <v>58</v>
      </c>
      <c r="C266" s="50" t="s">
        <v>59</v>
      </c>
      <c r="D266" s="50" t="s">
        <v>60</v>
      </c>
      <c r="E266" s="51">
        <v>17138853000</v>
      </c>
      <c r="F266" s="51">
        <v>0</v>
      </c>
      <c r="G266" s="51">
        <v>0</v>
      </c>
      <c r="H266" s="51">
        <v>17138853000</v>
      </c>
      <c r="I266" s="51">
        <v>0</v>
      </c>
      <c r="J266" s="51">
        <v>0</v>
      </c>
      <c r="K266" s="51">
        <v>0</v>
      </c>
      <c r="L266" s="51"/>
      <c r="M266" s="51">
        <v>17138853000</v>
      </c>
      <c r="N266" s="51">
        <v>0</v>
      </c>
      <c r="O266" s="52">
        <v>0</v>
      </c>
      <c r="P266" s="1" t="s">
        <v>190</v>
      </c>
      <c r="Q266" s="53">
        <f t="shared" si="62"/>
        <v>0</v>
      </c>
      <c r="R266" s="1">
        <v>2</v>
      </c>
      <c r="S266" s="1" t="str">
        <f t="shared" si="63"/>
        <v>2</v>
      </c>
      <c r="T266" s="1" t="str">
        <f t="shared" si="64"/>
        <v>FD</v>
      </c>
      <c r="U266" s="1" t="str">
        <f t="shared" si="55"/>
        <v>´2200000000000000000000</v>
      </c>
    </row>
    <row r="267" spans="1:21" x14ac:dyDescent="0.2">
      <c r="A267" s="49" t="s">
        <v>188</v>
      </c>
      <c r="B267" s="49" t="s">
        <v>61</v>
      </c>
      <c r="C267" s="50" t="s">
        <v>62</v>
      </c>
      <c r="D267" s="50" t="s">
        <v>63</v>
      </c>
      <c r="E267" s="51">
        <v>17138853000</v>
      </c>
      <c r="F267" s="51">
        <v>0</v>
      </c>
      <c r="G267" s="51">
        <v>0</v>
      </c>
      <c r="H267" s="51">
        <v>17138853000</v>
      </c>
      <c r="I267" s="51">
        <v>0</v>
      </c>
      <c r="J267" s="51">
        <v>0</v>
      </c>
      <c r="K267" s="51">
        <v>0</v>
      </c>
      <c r="L267" s="51"/>
      <c r="M267" s="51">
        <v>17138853000</v>
      </c>
      <c r="N267" s="51">
        <v>0</v>
      </c>
      <c r="O267" s="52">
        <v>0</v>
      </c>
      <c r="P267" s="1" t="s">
        <v>190</v>
      </c>
      <c r="Q267" s="53">
        <f t="shared" si="62"/>
        <v>0</v>
      </c>
      <c r="R267" s="1">
        <v>3</v>
      </c>
      <c r="S267" s="1" t="str">
        <f t="shared" si="63"/>
        <v>2</v>
      </c>
      <c r="T267" s="1" t="str">
        <f t="shared" si="64"/>
        <v>FD</v>
      </c>
      <c r="U267" s="1" t="str">
        <f t="shared" si="55"/>
        <v>´2240000000000000000000</v>
      </c>
    </row>
    <row r="268" spans="1:21" ht="25.5" x14ac:dyDescent="0.2">
      <c r="A268" s="49" t="s">
        <v>188</v>
      </c>
      <c r="B268" s="49" t="s">
        <v>64</v>
      </c>
      <c r="C268" s="50" t="s">
        <v>65</v>
      </c>
      <c r="D268" s="50" t="s">
        <v>66</v>
      </c>
      <c r="E268" s="51">
        <v>17138853000</v>
      </c>
      <c r="F268" s="51">
        <v>0</v>
      </c>
      <c r="G268" s="51">
        <v>0</v>
      </c>
      <c r="H268" s="51">
        <v>17138853000</v>
      </c>
      <c r="I268" s="51">
        <v>0</v>
      </c>
      <c r="J268" s="51">
        <v>0</v>
      </c>
      <c r="K268" s="51">
        <v>0</v>
      </c>
      <c r="L268" s="51"/>
      <c r="M268" s="51">
        <v>17138853000</v>
      </c>
      <c r="N268" s="51">
        <v>0</v>
      </c>
      <c r="O268" s="52">
        <v>0</v>
      </c>
      <c r="P268" s="1" t="s">
        <v>190</v>
      </c>
      <c r="Q268" s="53">
        <f t="shared" si="62"/>
        <v>0</v>
      </c>
      <c r="R268" s="1">
        <v>5</v>
      </c>
      <c r="S268" s="1" t="str">
        <f t="shared" si="63"/>
        <v>2</v>
      </c>
      <c r="T268" s="1" t="str">
        <f t="shared" si="64"/>
        <v>FD</v>
      </c>
      <c r="U268" s="1" t="str">
        <f t="shared" si="55"/>
        <v>´2240500000000000000000</v>
      </c>
    </row>
    <row r="269" spans="1:21" x14ac:dyDescent="0.2">
      <c r="A269" s="49" t="s">
        <v>188</v>
      </c>
      <c r="B269" s="49" t="s">
        <v>67</v>
      </c>
      <c r="C269" s="50" t="s">
        <v>68</v>
      </c>
      <c r="D269" s="50" t="s">
        <v>69</v>
      </c>
      <c r="E269" s="51">
        <v>17138853000</v>
      </c>
      <c r="F269" s="51">
        <v>0</v>
      </c>
      <c r="G269" s="51">
        <v>0</v>
      </c>
      <c r="H269" s="51">
        <v>17138853000</v>
      </c>
      <c r="I269" s="51">
        <v>0</v>
      </c>
      <c r="J269" s="51">
        <v>0</v>
      </c>
      <c r="K269" s="51">
        <v>0</v>
      </c>
      <c r="L269" s="51"/>
      <c r="M269" s="51">
        <v>17138853000</v>
      </c>
      <c r="N269" s="51">
        <v>0</v>
      </c>
      <c r="O269" s="52">
        <v>0</v>
      </c>
      <c r="P269" s="1" t="s">
        <v>190</v>
      </c>
      <c r="Q269" s="53">
        <f t="shared" si="62"/>
        <v>0</v>
      </c>
      <c r="R269" s="1">
        <v>7</v>
      </c>
      <c r="S269" s="1" t="str">
        <f t="shared" si="63"/>
        <v>2</v>
      </c>
      <c r="T269" s="1" t="str">
        <f t="shared" si="64"/>
        <v>FD</v>
      </c>
      <c r="U269" s="1" t="str">
        <f t="shared" si="55"/>
        <v>´2240501000000000000000</v>
      </c>
    </row>
    <row r="270" spans="1:21" x14ac:dyDescent="0.2">
      <c r="A270" s="49" t="s">
        <v>188</v>
      </c>
      <c r="B270" s="49" t="s">
        <v>70</v>
      </c>
      <c r="C270" s="50" t="s">
        <v>71</v>
      </c>
      <c r="D270" s="50" t="s">
        <v>72</v>
      </c>
      <c r="E270" s="51">
        <v>0</v>
      </c>
      <c r="F270" s="51">
        <v>0</v>
      </c>
      <c r="G270" s="51">
        <v>0</v>
      </c>
      <c r="H270" s="51">
        <v>0</v>
      </c>
      <c r="I270" s="51">
        <v>162138772.69</v>
      </c>
      <c r="J270" s="51">
        <v>162169410.08000001</v>
      </c>
      <c r="K270" s="51">
        <v>0</v>
      </c>
      <c r="L270" s="51"/>
      <c r="M270" s="51">
        <v>-162169410.08000001</v>
      </c>
      <c r="N270" s="51">
        <v>0</v>
      </c>
      <c r="O270" s="52">
        <v>162169410.08000001</v>
      </c>
      <c r="P270" s="1" t="s">
        <v>190</v>
      </c>
      <c r="Q270" s="53">
        <f t="shared" si="62"/>
        <v>0</v>
      </c>
      <c r="R270" s="1">
        <v>2</v>
      </c>
      <c r="S270" s="1" t="str">
        <f t="shared" si="63"/>
        <v>2</v>
      </c>
      <c r="T270" s="1" t="str">
        <f t="shared" si="64"/>
        <v>FD</v>
      </c>
      <c r="U270" s="1" t="str">
        <f t="shared" si="55"/>
        <v>´2400000000000000000000</v>
      </c>
    </row>
    <row r="271" spans="1:21" x14ac:dyDescent="0.2">
      <c r="A271" s="49" t="s">
        <v>188</v>
      </c>
      <c r="B271" s="49" t="s">
        <v>88</v>
      </c>
      <c r="C271" s="50" t="s">
        <v>89</v>
      </c>
      <c r="D271" s="50" t="s">
        <v>90</v>
      </c>
      <c r="E271" s="51">
        <v>0</v>
      </c>
      <c r="F271" s="51">
        <v>0</v>
      </c>
      <c r="G271" s="51">
        <v>0</v>
      </c>
      <c r="H271" s="51">
        <v>0</v>
      </c>
      <c r="I271" s="51">
        <v>162080440</v>
      </c>
      <c r="J271" s="51">
        <v>162080440</v>
      </c>
      <c r="K271" s="51">
        <v>0</v>
      </c>
      <c r="L271" s="51"/>
      <c r="M271" s="51">
        <v>-162080440</v>
      </c>
      <c r="N271" s="51">
        <v>0</v>
      </c>
      <c r="O271" s="52">
        <v>162080440</v>
      </c>
      <c r="P271" s="1" t="s">
        <v>190</v>
      </c>
      <c r="Q271" s="53">
        <f t="shared" si="62"/>
        <v>0</v>
      </c>
      <c r="R271" s="1">
        <v>3</v>
      </c>
      <c r="S271" s="1" t="str">
        <f t="shared" si="63"/>
        <v>2</v>
      </c>
      <c r="T271" s="1" t="str">
        <f t="shared" si="64"/>
        <v>FD</v>
      </c>
      <c r="U271" s="1" t="str">
        <f t="shared" si="55"/>
        <v>´2410000000000000000000</v>
      </c>
    </row>
    <row r="272" spans="1:21" x14ac:dyDescent="0.2">
      <c r="A272" s="49" t="s">
        <v>188</v>
      </c>
      <c r="B272" s="49" t="s">
        <v>91</v>
      </c>
      <c r="C272" s="50" t="s">
        <v>92</v>
      </c>
      <c r="D272" s="50" t="s">
        <v>93</v>
      </c>
      <c r="E272" s="51">
        <v>0</v>
      </c>
      <c r="F272" s="51">
        <v>0</v>
      </c>
      <c r="G272" s="51">
        <v>0</v>
      </c>
      <c r="H272" s="51">
        <v>0</v>
      </c>
      <c r="I272" s="51">
        <v>162080440</v>
      </c>
      <c r="J272" s="51">
        <v>162080440</v>
      </c>
      <c r="K272" s="51">
        <v>0</v>
      </c>
      <c r="L272" s="51"/>
      <c r="M272" s="51">
        <v>-162080440</v>
      </c>
      <c r="N272" s="51">
        <v>0</v>
      </c>
      <c r="O272" s="52">
        <v>162080440</v>
      </c>
      <c r="P272" s="1" t="s">
        <v>190</v>
      </c>
      <c r="Q272" s="53">
        <f t="shared" si="62"/>
        <v>0</v>
      </c>
      <c r="R272" s="1">
        <v>5</v>
      </c>
      <c r="S272" s="1" t="str">
        <f t="shared" si="63"/>
        <v>2</v>
      </c>
      <c r="T272" s="1" t="str">
        <f t="shared" si="64"/>
        <v>FD</v>
      </c>
      <c r="U272" s="1" t="str">
        <f t="shared" si="55"/>
        <v>´2410300000000000000000</v>
      </c>
    </row>
    <row r="273" spans="1:21" ht="25.5" x14ac:dyDescent="0.2">
      <c r="A273" s="49" t="s">
        <v>188</v>
      </c>
      <c r="B273" s="49" t="s">
        <v>73</v>
      </c>
      <c r="C273" s="50" t="s">
        <v>74</v>
      </c>
      <c r="D273" s="50" t="s">
        <v>75</v>
      </c>
      <c r="E273" s="51">
        <v>0</v>
      </c>
      <c r="F273" s="51">
        <v>0</v>
      </c>
      <c r="G273" s="51">
        <v>0</v>
      </c>
      <c r="H273" s="51">
        <v>0</v>
      </c>
      <c r="I273" s="51">
        <v>58332.69</v>
      </c>
      <c r="J273" s="51">
        <v>88970.08</v>
      </c>
      <c r="K273" s="51">
        <v>0</v>
      </c>
      <c r="L273" s="51"/>
      <c r="M273" s="51">
        <v>-88970.08</v>
      </c>
      <c r="N273" s="51">
        <v>0</v>
      </c>
      <c r="O273" s="52">
        <v>88970.08</v>
      </c>
      <c r="P273" s="1" t="s">
        <v>190</v>
      </c>
      <c r="Q273" s="53">
        <f t="shared" si="62"/>
        <v>0</v>
      </c>
      <c r="R273" s="1">
        <v>3</v>
      </c>
      <c r="S273" s="1" t="str">
        <f t="shared" si="63"/>
        <v>2</v>
      </c>
      <c r="T273" s="1" t="str">
        <f t="shared" si="64"/>
        <v>FD</v>
      </c>
      <c r="U273" s="1" t="str">
        <f t="shared" si="55"/>
        <v>´2430000000000000000000</v>
      </c>
    </row>
    <row r="274" spans="1:21" ht="26.25" thickBot="1" x14ac:dyDescent="0.25">
      <c r="A274" s="49" t="s">
        <v>188</v>
      </c>
      <c r="B274" s="49" t="s">
        <v>76</v>
      </c>
      <c r="C274" s="54" t="s">
        <v>77</v>
      </c>
      <c r="D274" s="54" t="s">
        <v>78</v>
      </c>
      <c r="E274" s="55">
        <v>0</v>
      </c>
      <c r="F274" s="55">
        <v>0</v>
      </c>
      <c r="G274" s="55">
        <v>0</v>
      </c>
      <c r="H274" s="55">
        <v>0</v>
      </c>
      <c r="I274" s="55">
        <v>58332.69</v>
      </c>
      <c r="J274" s="55">
        <v>88970.08</v>
      </c>
      <c r="K274" s="55">
        <v>0</v>
      </c>
      <c r="L274" s="55"/>
      <c r="M274" s="55">
        <v>-88970.08</v>
      </c>
      <c r="N274" s="55">
        <v>0</v>
      </c>
      <c r="O274" s="56">
        <v>88970.08</v>
      </c>
      <c r="P274" s="1" t="s">
        <v>190</v>
      </c>
      <c r="Q274" s="53">
        <f t="shared" si="62"/>
        <v>0</v>
      </c>
      <c r="R274" s="1">
        <v>5</v>
      </c>
      <c r="S274" s="1" t="str">
        <f t="shared" si="63"/>
        <v>2</v>
      </c>
      <c r="T274" s="1" t="str">
        <f t="shared" si="64"/>
        <v>FD</v>
      </c>
      <c r="U274" s="1" t="str">
        <f t="shared" si="55"/>
        <v>´2430200000000000000000</v>
      </c>
    </row>
    <row r="275" spans="1:21" x14ac:dyDescent="0.2">
      <c r="I275" s="60" t="e">
        <f>SUM(#REF!)</f>
        <v>#REF!</v>
      </c>
    </row>
    <row r="279" spans="1:21" x14ac:dyDescent="0.2">
      <c r="C279" s="6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1"/>
  <sheetViews>
    <sheetView showGridLines="0" topLeftCell="C1" workbookViewId="0">
      <selection activeCell="C25" sqref="C25"/>
    </sheetView>
  </sheetViews>
  <sheetFormatPr baseColWidth="10" defaultRowHeight="12.75" x14ac:dyDescent="0.2"/>
  <cols>
    <col min="1" max="2" width="45.7109375" style="1" bestFit="1" customWidth="1"/>
    <col min="3" max="3" width="42.85546875" style="1" bestFit="1" customWidth="1"/>
    <col min="4" max="4" width="53" style="1" bestFit="1" customWidth="1"/>
    <col min="5" max="5" width="18.28515625" style="1" bestFit="1" customWidth="1"/>
    <col min="6" max="6" width="23" style="1" hidden="1" customWidth="1"/>
    <col min="7" max="7" width="21.7109375" style="1" bestFit="1" customWidth="1"/>
    <col min="8" max="8" width="19.28515625" style="1" bestFit="1" customWidth="1"/>
    <col min="9" max="9" width="19.140625" style="1" hidden="1" customWidth="1"/>
    <col min="10" max="10" width="15.5703125" style="1" bestFit="1" customWidth="1"/>
    <col min="11" max="11" width="25.5703125" style="1" bestFit="1" customWidth="1"/>
    <col min="12" max="12" width="25.5703125" style="1" customWidth="1"/>
    <col min="13" max="13" width="21.28515625" style="1" bestFit="1" customWidth="1"/>
    <col min="14" max="14" width="32.28515625" style="1" bestFit="1" customWidth="1"/>
    <col min="15" max="15" width="39.42578125" style="1" bestFit="1" customWidth="1"/>
    <col min="16" max="16384" width="11.42578125" style="1"/>
  </cols>
  <sheetData>
    <row r="1" spans="1:21" ht="31.5" customHeight="1" x14ac:dyDescent="0.2">
      <c r="A1" s="24" t="s">
        <v>0</v>
      </c>
      <c r="B1" s="25" t="s">
        <v>1</v>
      </c>
      <c r="C1" s="26" t="s">
        <v>2</v>
      </c>
    </row>
    <row r="2" spans="1:21" ht="15" customHeight="1" x14ac:dyDescent="0.2">
      <c r="A2" s="27" t="s">
        <v>3</v>
      </c>
      <c r="B2" s="28"/>
      <c r="C2" s="26"/>
    </row>
    <row r="3" spans="1:21" x14ac:dyDescent="0.2">
      <c r="A3" s="1">
        <f>COUNTA(A11:A28)+11</f>
        <v>28</v>
      </c>
      <c r="B3" s="29"/>
    </row>
    <row r="4" spans="1:21" x14ac:dyDescent="0.2">
      <c r="A4" s="30" t="s">
        <v>4</v>
      </c>
      <c r="B4" s="31"/>
      <c r="C4" s="30"/>
    </row>
    <row r="5" spans="1:21" x14ac:dyDescent="0.2">
      <c r="A5" s="32"/>
      <c r="B5" s="32"/>
      <c r="C5" s="33" t="s">
        <v>5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21" x14ac:dyDescent="0.2">
      <c r="A6" s="35" t="s">
        <v>239</v>
      </c>
      <c r="B6" s="36"/>
      <c r="C6" s="35">
        <v>2</v>
      </c>
      <c r="F6" s="1">
        <v>2</v>
      </c>
    </row>
    <row r="7" spans="1:21" x14ac:dyDescent="0.2">
      <c r="A7" s="35" t="s">
        <v>282</v>
      </c>
      <c r="B7" s="35" t="s">
        <v>241</v>
      </c>
      <c r="C7" s="1" t="str">
        <f>MID(A8,FIND(" ",A8,15)+1,FIND(":",A8,FIND(" ",A8,15))-FIND(" ",A8,15)-1)</f>
        <v>CB-0101</v>
      </c>
      <c r="D7" s="1" t="str">
        <f>MID(B8,23,2)</f>
        <v>03</v>
      </c>
      <c r="E7" s="27" t="s">
        <v>3</v>
      </c>
      <c r="F7" s="27" t="s">
        <v>6</v>
      </c>
      <c r="G7" s="1" t="str">
        <f>MID(A8,FIND(" ",A8,14)+1,7)</f>
        <v>CB-0101</v>
      </c>
      <c r="H7" s="1" t="s">
        <v>7</v>
      </c>
    </row>
    <row r="8" spans="1:21" ht="25.5" x14ac:dyDescent="0.2">
      <c r="A8" s="35" t="s">
        <v>242</v>
      </c>
      <c r="B8" s="35" t="s">
        <v>243</v>
      </c>
      <c r="D8" s="1" t="str">
        <f>MID(A7,7,150)</f>
        <v>L USAQUEN.</v>
      </c>
      <c r="E8" s="1" t="s">
        <v>7</v>
      </c>
    </row>
    <row r="9" spans="1:21" x14ac:dyDescent="0.2">
      <c r="A9" s="35" t="s">
        <v>283</v>
      </c>
      <c r="B9" s="35" t="s">
        <v>245</v>
      </c>
    </row>
    <row r="10" spans="1:21" x14ac:dyDescent="0.2">
      <c r="A10" s="30"/>
      <c r="B10" s="31"/>
      <c r="C10" s="30"/>
    </row>
    <row r="11" spans="1:21" ht="13.5" thickBot="1" x14ac:dyDescent="0.25">
      <c r="A11" s="37"/>
      <c r="B11" s="38"/>
      <c r="C11" s="37"/>
    </row>
    <row r="12" spans="1:21" ht="25.5" x14ac:dyDescent="0.2">
      <c r="A12" s="39" t="s">
        <v>8</v>
      </c>
      <c r="B12" s="40" t="s">
        <v>9</v>
      </c>
      <c r="C12" s="41" t="s">
        <v>10</v>
      </c>
      <c r="D12" s="42" t="s">
        <v>11</v>
      </c>
      <c r="E12" s="43" t="s">
        <v>12</v>
      </c>
      <c r="F12" s="42" t="s">
        <v>13</v>
      </c>
      <c r="G12" s="42" t="s">
        <v>14</v>
      </c>
      <c r="H12" s="42" t="s">
        <v>15</v>
      </c>
      <c r="I12" s="42" t="s">
        <v>16</v>
      </c>
      <c r="J12" s="43" t="s">
        <v>17</v>
      </c>
      <c r="K12" s="42" t="s">
        <v>18</v>
      </c>
      <c r="L12" s="42"/>
      <c r="M12" s="43" t="s">
        <v>19</v>
      </c>
      <c r="N12" s="42" t="s">
        <v>20</v>
      </c>
      <c r="O12" s="44" t="s">
        <v>21</v>
      </c>
      <c r="P12" s="1" t="s">
        <v>22</v>
      </c>
      <c r="Q12" s="1" t="s">
        <v>23</v>
      </c>
      <c r="R12" s="1" t="s">
        <v>24</v>
      </c>
      <c r="S12" s="1" t="s">
        <v>25</v>
      </c>
      <c r="T12" s="1" t="s">
        <v>26</v>
      </c>
    </row>
    <row r="13" spans="1:21" ht="25.5" x14ac:dyDescent="0.2">
      <c r="A13" s="45" t="s">
        <v>27</v>
      </c>
      <c r="B13" s="46"/>
      <c r="C13" s="47" t="s">
        <v>28</v>
      </c>
      <c r="D13" s="47" t="s">
        <v>29</v>
      </c>
      <c r="E13" s="47" t="s">
        <v>30</v>
      </c>
      <c r="F13" s="47" t="s">
        <v>31</v>
      </c>
      <c r="G13" s="47" t="s">
        <v>32</v>
      </c>
      <c r="H13" s="47" t="s">
        <v>33</v>
      </c>
      <c r="I13" s="47" t="s">
        <v>16</v>
      </c>
      <c r="J13" s="47" t="s">
        <v>17</v>
      </c>
      <c r="K13" s="47" t="s">
        <v>34</v>
      </c>
      <c r="L13" s="47"/>
      <c r="M13" s="47" t="s">
        <v>35</v>
      </c>
      <c r="N13" s="47" t="s">
        <v>20</v>
      </c>
      <c r="O13" s="48" t="s">
        <v>21</v>
      </c>
    </row>
    <row r="14" spans="1:21" x14ac:dyDescent="0.2">
      <c r="A14" s="49" t="s">
        <v>3</v>
      </c>
      <c r="B14" s="49" t="s">
        <v>36</v>
      </c>
      <c r="C14" s="50" t="s">
        <v>37</v>
      </c>
      <c r="D14" s="50" t="s">
        <v>38</v>
      </c>
      <c r="E14" s="62">
        <v>23575095000</v>
      </c>
      <c r="F14" s="62">
        <v>0</v>
      </c>
      <c r="G14" s="62">
        <v>0</v>
      </c>
      <c r="H14" s="62">
        <v>23575095000</v>
      </c>
      <c r="I14" s="62">
        <v>12535353.550000001</v>
      </c>
      <c r="J14" s="62">
        <v>38294434.390000001</v>
      </c>
      <c r="K14" s="51">
        <v>0.16</v>
      </c>
      <c r="L14" s="51"/>
      <c r="M14" s="51">
        <v>23536800565.610001</v>
      </c>
      <c r="N14" s="51">
        <v>0</v>
      </c>
      <c r="O14" s="52">
        <v>38294434.390000001</v>
      </c>
      <c r="P14" s="1" t="s">
        <v>39</v>
      </c>
      <c r="Q14" s="53">
        <f>(H14-J14-M14)+(E14+G14-H14)</f>
        <v>0</v>
      </c>
      <c r="R14" s="1">
        <v>1</v>
      </c>
      <c r="S14" s="1" t="str">
        <f>MID(P14,2,1)</f>
        <v>2</v>
      </c>
      <c r="T14" s="1" t="str">
        <f>MID(P14,3,2)</f>
        <v>FD</v>
      </c>
      <c r="U14" s="1" t="str">
        <f t="shared" ref="U14:U28" si="0">IF(MID(B14,2,1)="9","´9000000000000000000000",B14)</f>
        <v>´2000000000000000000000</v>
      </c>
    </row>
    <row r="15" spans="1:21" x14ac:dyDescent="0.2">
      <c r="A15" s="49" t="s">
        <v>3</v>
      </c>
      <c r="B15" s="49" t="s">
        <v>40</v>
      </c>
      <c r="C15" s="50" t="s">
        <v>41</v>
      </c>
      <c r="D15" s="50" t="s">
        <v>42</v>
      </c>
      <c r="E15" s="62">
        <v>150800000</v>
      </c>
      <c r="F15" s="62">
        <v>0</v>
      </c>
      <c r="G15" s="62">
        <v>0</v>
      </c>
      <c r="H15" s="62">
        <v>150800000</v>
      </c>
      <c r="I15" s="62">
        <v>11833388.59</v>
      </c>
      <c r="J15" s="62">
        <v>25585487.59</v>
      </c>
      <c r="K15" s="51">
        <v>16.96</v>
      </c>
      <c r="L15" s="51"/>
      <c r="M15" s="51">
        <v>125214512.41</v>
      </c>
      <c r="N15" s="51">
        <v>0</v>
      </c>
      <c r="O15" s="52">
        <v>25585487.59</v>
      </c>
      <c r="P15" s="1" t="s">
        <v>39</v>
      </c>
      <c r="Q15" s="53">
        <f t="shared" ref="Q15:Q28" si="1">(H15-J15-M15)+(E15+G15-H15)</f>
        <v>0</v>
      </c>
      <c r="R15" s="1">
        <v>2</v>
      </c>
      <c r="S15" s="1" t="str">
        <f t="shared" ref="S15:S28" si="2">MID(P15,2,1)</f>
        <v>2</v>
      </c>
      <c r="T15" s="1" t="str">
        <f t="shared" ref="T15:T28" si="3">MID(P15,3,2)</f>
        <v>FD</v>
      </c>
      <c r="U15" s="1" t="str">
        <f t="shared" si="0"/>
        <v>´2100000000000000000000</v>
      </c>
    </row>
    <row r="16" spans="1:21" x14ac:dyDescent="0.2">
      <c r="A16" s="49" t="s">
        <v>3</v>
      </c>
      <c r="B16" s="49" t="s">
        <v>43</v>
      </c>
      <c r="C16" s="50" t="s">
        <v>44</v>
      </c>
      <c r="D16" s="50" t="s">
        <v>45</v>
      </c>
      <c r="E16" s="62">
        <v>150800000</v>
      </c>
      <c r="F16" s="62">
        <v>0</v>
      </c>
      <c r="G16" s="62">
        <v>0</v>
      </c>
      <c r="H16" s="62">
        <v>150800000</v>
      </c>
      <c r="I16" s="62">
        <v>11833388.59</v>
      </c>
      <c r="J16" s="62">
        <v>25585487.59</v>
      </c>
      <c r="K16" s="51">
        <v>16.96</v>
      </c>
      <c r="L16" s="51"/>
      <c r="M16" s="51">
        <v>125214512.41</v>
      </c>
      <c r="N16" s="51">
        <v>0</v>
      </c>
      <c r="O16" s="52">
        <v>25585487.59</v>
      </c>
      <c r="P16" s="1" t="s">
        <v>39</v>
      </c>
      <c r="Q16" s="53">
        <f t="shared" si="1"/>
        <v>0</v>
      </c>
      <c r="R16" s="1">
        <v>3</v>
      </c>
      <c r="S16" s="1" t="str">
        <f t="shared" si="2"/>
        <v>2</v>
      </c>
      <c r="T16" s="1" t="str">
        <f t="shared" si="3"/>
        <v>FD</v>
      </c>
      <c r="U16" s="1" t="str">
        <f t="shared" si="0"/>
        <v>´2120000000000000000000</v>
      </c>
    </row>
    <row r="17" spans="1:21" x14ac:dyDescent="0.2">
      <c r="A17" s="49" t="s">
        <v>3</v>
      </c>
      <c r="B17" s="49" t="s">
        <v>46</v>
      </c>
      <c r="C17" s="50" t="s">
        <v>47</v>
      </c>
      <c r="D17" s="50" t="s">
        <v>48</v>
      </c>
      <c r="E17" s="62">
        <v>126880000</v>
      </c>
      <c r="F17" s="62">
        <v>0</v>
      </c>
      <c r="G17" s="62">
        <v>0</v>
      </c>
      <c r="H17" s="62">
        <v>126880000</v>
      </c>
      <c r="I17" s="62">
        <v>9754919</v>
      </c>
      <c r="J17" s="62">
        <v>23408978</v>
      </c>
      <c r="K17" s="51">
        <v>18.440000000000001</v>
      </c>
      <c r="L17" s="51"/>
      <c r="M17" s="51">
        <v>103471022</v>
      </c>
      <c r="N17" s="51">
        <v>0</v>
      </c>
      <c r="O17" s="52">
        <v>23408978</v>
      </c>
      <c r="P17" s="1" t="s">
        <v>39</v>
      </c>
      <c r="Q17" s="53">
        <f t="shared" si="1"/>
        <v>0</v>
      </c>
      <c r="R17" s="1">
        <v>5</v>
      </c>
      <c r="S17" s="1" t="str">
        <f t="shared" si="2"/>
        <v>2</v>
      </c>
      <c r="T17" s="1" t="str">
        <f t="shared" si="3"/>
        <v>FD</v>
      </c>
      <c r="U17" s="1" t="str">
        <f t="shared" si="0"/>
        <v>´2120300000000000000000</v>
      </c>
    </row>
    <row r="18" spans="1:21" x14ac:dyDescent="0.2">
      <c r="A18" s="49" t="s">
        <v>3</v>
      </c>
      <c r="B18" s="49" t="s">
        <v>49</v>
      </c>
      <c r="C18" s="50" t="s">
        <v>50</v>
      </c>
      <c r="D18" s="50" t="s">
        <v>51</v>
      </c>
      <c r="E18" s="62">
        <v>10816000</v>
      </c>
      <c r="F18" s="62">
        <v>0</v>
      </c>
      <c r="G18" s="62">
        <v>0</v>
      </c>
      <c r="H18" s="62">
        <v>10816000</v>
      </c>
      <c r="I18" s="62">
        <v>0</v>
      </c>
      <c r="J18" s="62">
        <v>0</v>
      </c>
      <c r="K18" s="51">
        <v>0</v>
      </c>
      <c r="L18" s="51"/>
      <c r="M18" s="51">
        <v>10816000</v>
      </c>
      <c r="N18" s="51">
        <v>0</v>
      </c>
      <c r="O18" s="52">
        <v>0</v>
      </c>
      <c r="P18" s="1" t="s">
        <v>39</v>
      </c>
      <c r="Q18" s="53">
        <f t="shared" si="1"/>
        <v>0</v>
      </c>
      <c r="R18" s="1">
        <v>5</v>
      </c>
      <c r="S18" s="1" t="str">
        <f t="shared" si="2"/>
        <v>2</v>
      </c>
      <c r="T18" s="1" t="str">
        <f t="shared" si="3"/>
        <v>FD</v>
      </c>
      <c r="U18" s="1" t="str">
        <f t="shared" si="0"/>
        <v>´2120400000000000000000</v>
      </c>
    </row>
    <row r="19" spans="1:21" x14ac:dyDescent="0.2">
      <c r="A19" s="49" t="s">
        <v>3</v>
      </c>
      <c r="B19" s="49" t="s">
        <v>52</v>
      </c>
      <c r="C19" s="50" t="s">
        <v>53</v>
      </c>
      <c r="D19" s="50" t="s">
        <v>54</v>
      </c>
      <c r="E19" s="62">
        <v>10816000</v>
      </c>
      <c r="F19" s="62">
        <v>0</v>
      </c>
      <c r="G19" s="62">
        <v>0</v>
      </c>
      <c r="H19" s="62">
        <v>10816000</v>
      </c>
      <c r="I19" s="62">
        <v>0</v>
      </c>
      <c r="J19" s="62">
        <v>0</v>
      </c>
      <c r="K19" s="51">
        <v>0</v>
      </c>
      <c r="L19" s="51"/>
      <c r="M19" s="51">
        <v>10816000</v>
      </c>
      <c r="N19" s="51">
        <v>0</v>
      </c>
      <c r="O19" s="52">
        <v>0</v>
      </c>
      <c r="P19" s="1" t="s">
        <v>39</v>
      </c>
      <c r="Q19" s="53">
        <f t="shared" si="1"/>
        <v>0</v>
      </c>
      <c r="R19" s="1">
        <v>7</v>
      </c>
      <c r="S19" s="1" t="str">
        <f t="shared" si="2"/>
        <v>2</v>
      </c>
      <c r="T19" s="1" t="str">
        <f t="shared" si="3"/>
        <v>FD</v>
      </c>
      <c r="U19" s="1" t="str">
        <f t="shared" si="0"/>
        <v>´2120402000000000000000</v>
      </c>
    </row>
    <row r="20" spans="1:21" x14ac:dyDescent="0.2">
      <c r="A20" s="49" t="s">
        <v>3</v>
      </c>
      <c r="B20" s="49" t="s">
        <v>55</v>
      </c>
      <c r="C20" s="50" t="s">
        <v>56</v>
      </c>
      <c r="D20" s="50" t="s">
        <v>57</v>
      </c>
      <c r="E20" s="62">
        <v>13104000</v>
      </c>
      <c r="F20" s="62">
        <v>0</v>
      </c>
      <c r="G20" s="62">
        <v>0</v>
      </c>
      <c r="H20" s="62">
        <v>13104000</v>
      </c>
      <c r="I20" s="62">
        <v>2078469.59</v>
      </c>
      <c r="J20" s="62">
        <v>2176509.59</v>
      </c>
      <c r="K20" s="51">
        <v>16.600000000000001</v>
      </c>
      <c r="L20" s="51"/>
      <c r="M20" s="51">
        <v>10927490.41</v>
      </c>
      <c r="N20" s="51">
        <v>0</v>
      </c>
      <c r="O20" s="52">
        <v>2176509.59</v>
      </c>
      <c r="P20" s="1" t="s">
        <v>39</v>
      </c>
      <c r="Q20" s="53">
        <f t="shared" si="1"/>
        <v>0</v>
      </c>
      <c r="R20" s="1">
        <v>5</v>
      </c>
      <c r="S20" s="1" t="str">
        <f t="shared" si="2"/>
        <v>2</v>
      </c>
      <c r="T20" s="1" t="str">
        <f t="shared" si="3"/>
        <v>FD</v>
      </c>
      <c r="U20" s="1" t="str">
        <f t="shared" si="0"/>
        <v>´2129900000000000000000</v>
      </c>
    </row>
    <row r="21" spans="1:21" x14ac:dyDescent="0.2">
      <c r="A21" s="49" t="s">
        <v>3</v>
      </c>
      <c r="B21" s="49" t="s">
        <v>58</v>
      </c>
      <c r="C21" s="50" t="s">
        <v>59</v>
      </c>
      <c r="D21" s="50" t="s">
        <v>60</v>
      </c>
      <c r="E21" s="62">
        <v>23388935000</v>
      </c>
      <c r="F21" s="62">
        <v>0</v>
      </c>
      <c r="G21" s="62">
        <v>0</v>
      </c>
      <c r="H21" s="62">
        <v>23388935000</v>
      </c>
      <c r="I21" s="62">
        <v>0</v>
      </c>
      <c r="J21" s="62">
        <v>0</v>
      </c>
      <c r="K21" s="51">
        <v>0</v>
      </c>
      <c r="L21" s="51"/>
      <c r="M21" s="51">
        <v>23388935000</v>
      </c>
      <c r="N21" s="51">
        <v>0</v>
      </c>
      <c r="O21" s="52">
        <v>0</v>
      </c>
      <c r="P21" s="1" t="s">
        <v>39</v>
      </c>
      <c r="Q21" s="53">
        <f t="shared" si="1"/>
        <v>0</v>
      </c>
      <c r="R21" s="1">
        <v>2</v>
      </c>
      <c r="S21" s="1" t="str">
        <f t="shared" si="2"/>
        <v>2</v>
      </c>
      <c r="T21" s="1" t="str">
        <f t="shared" si="3"/>
        <v>FD</v>
      </c>
      <c r="U21" s="1" t="str">
        <f t="shared" si="0"/>
        <v>´2200000000000000000000</v>
      </c>
    </row>
    <row r="22" spans="1:21" x14ac:dyDescent="0.2">
      <c r="A22" s="49" t="s">
        <v>3</v>
      </c>
      <c r="B22" s="49" t="s">
        <v>61</v>
      </c>
      <c r="C22" s="50" t="s">
        <v>62</v>
      </c>
      <c r="D22" s="50" t="s">
        <v>63</v>
      </c>
      <c r="E22" s="62">
        <v>23388935000</v>
      </c>
      <c r="F22" s="62">
        <v>0</v>
      </c>
      <c r="G22" s="62">
        <v>0</v>
      </c>
      <c r="H22" s="62">
        <v>23388935000</v>
      </c>
      <c r="I22" s="62">
        <v>0</v>
      </c>
      <c r="J22" s="62">
        <v>0</v>
      </c>
      <c r="K22" s="51">
        <v>0</v>
      </c>
      <c r="L22" s="51"/>
      <c r="M22" s="51">
        <v>23388935000</v>
      </c>
      <c r="N22" s="51">
        <v>0</v>
      </c>
      <c r="O22" s="52">
        <v>0</v>
      </c>
      <c r="P22" s="1" t="s">
        <v>39</v>
      </c>
      <c r="Q22" s="53">
        <f t="shared" si="1"/>
        <v>0</v>
      </c>
      <c r="R22" s="1">
        <v>3</v>
      </c>
      <c r="S22" s="1" t="str">
        <f t="shared" si="2"/>
        <v>2</v>
      </c>
      <c r="T22" s="1" t="str">
        <f t="shared" si="3"/>
        <v>FD</v>
      </c>
      <c r="U22" s="1" t="str">
        <f t="shared" si="0"/>
        <v>´2240000000000000000000</v>
      </c>
    </row>
    <row r="23" spans="1:21" x14ac:dyDescent="0.2">
      <c r="A23" s="49" t="s">
        <v>3</v>
      </c>
      <c r="B23" s="49" t="s">
        <v>64</v>
      </c>
      <c r="C23" s="50" t="s">
        <v>65</v>
      </c>
      <c r="D23" s="50" t="s">
        <v>66</v>
      </c>
      <c r="E23" s="62">
        <v>23388935000</v>
      </c>
      <c r="F23" s="62">
        <v>0</v>
      </c>
      <c r="G23" s="62">
        <v>0</v>
      </c>
      <c r="H23" s="62">
        <v>23388935000</v>
      </c>
      <c r="I23" s="62">
        <v>0</v>
      </c>
      <c r="J23" s="62">
        <v>0</v>
      </c>
      <c r="K23" s="51">
        <v>0</v>
      </c>
      <c r="L23" s="51"/>
      <c r="M23" s="51">
        <v>23388935000</v>
      </c>
      <c r="N23" s="51">
        <v>0</v>
      </c>
      <c r="O23" s="52">
        <v>0</v>
      </c>
      <c r="P23" s="1" t="s">
        <v>39</v>
      </c>
      <c r="Q23" s="53">
        <f t="shared" si="1"/>
        <v>0</v>
      </c>
      <c r="R23" s="1">
        <v>5</v>
      </c>
      <c r="S23" s="1" t="str">
        <f t="shared" si="2"/>
        <v>2</v>
      </c>
      <c r="T23" s="1" t="str">
        <f t="shared" si="3"/>
        <v>FD</v>
      </c>
      <c r="U23" s="1" t="str">
        <f t="shared" si="0"/>
        <v>´2240500000000000000000</v>
      </c>
    </row>
    <row r="24" spans="1:21" x14ac:dyDescent="0.2">
      <c r="A24" s="49" t="s">
        <v>3</v>
      </c>
      <c r="B24" s="49" t="s">
        <v>67</v>
      </c>
      <c r="C24" s="50" t="s">
        <v>68</v>
      </c>
      <c r="D24" s="50" t="s">
        <v>69</v>
      </c>
      <c r="E24" s="62">
        <v>23388935000</v>
      </c>
      <c r="F24" s="62">
        <v>0</v>
      </c>
      <c r="G24" s="62">
        <v>0</v>
      </c>
      <c r="H24" s="62">
        <v>23388935000</v>
      </c>
      <c r="I24" s="62">
        <v>0</v>
      </c>
      <c r="J24" s="62">
        <v>0</v>
      </c>
      <c r="K24" s="51">
        <v>0</v>
      </c>
      <c r="L24" s="51"/>
      <c r="M24" s="51">
        <v>23388935000</v>
      </c>
      <c r="N24" s="51">
        <v>0</v>
      </c>
      <c r="O24" s="52">
        <v>0</v>
      </c>
      <c r="P24" s="1" t="s">
        <v>39</v>
      </c>
      <c r="Q24" s="53">
        <f t="shared" si="1"/>
        <v>0</v>
      </c>
      <c r="R24" s="1">
        <v>7</v>
      </c>
      <c r="S24" s="1" t="str">
        <f t="shared" si="2"/>
        <v>2</v>
      </c>
      <c r="T24" s="1" t="str">
        <f t="shared" si="3"/>
        <v>FD</v>
      </c>
      <c r="U24" s="1" t="str">
        <f t="shared" si="0"/>
        <v>´2240501000000000000000</v>
      </c>
    </row>
    <row r="25" spans="1:21" x14ac:dyDescent="0.2">
      <c r="A25" s="49" t="s">
        <v>3</v>
      </c>
      <c r="B25" s="49" t="s">
        <v>70</v>
      </c>
      <c r="C25" s="50" t="s">
        <v>71</v>
      </c>
      <c r="D25" s="50" t="s">
        <v>72</v>
      </c>
      <c r="E25" s="62">
        <v>35360000</v>
      </c>
      <c r="F25" s="62">
        <v>0</v>
      </c>
      <c r="G25" s="62">
        <v>0</v>
      </c>
      <c r="H25" s="62">
        <v>35360000</v>
      </c>
      <c r="I25" s="62">
        <v>701964.96</v>
      </c>
      <c r="J25" s="62">
        <v>12708946.800000001</v>
      </c>
      <c r="K25" s="51">
        <v>35.94</v>
      </c>
      <c r="L25" s="51"/>
      <c r="M25" s="51">
        <v>22651053.199999999</v>
      </c>
      <c r="N25" s="51">
        <v>0</v>
      </c>
      <c r="O25" s="52">
        <v>12708946.800000001</v>
      </c>
      <c r="P25" s="1" t="s">
        <v>39</v>
      </c>
      <c r="Q25" s="53">
        <f t="shared" si="1"/>
        <v>0</v>
      </c>
      <c r="R25" s="1">
        <v>2</v>
      </c>
      <c r="S25" s="1" t="str">
        <f t="shared" si="2"/>
        <v>2</v>
      </c>
      <c r="T25" s="1" t="str">
        <f t="shared" si="3"/>
        <v>FD</v>
      </c>
      <c r="U25" s="1" t="str">
        <f t="shared" si="0"/>
        <v>´2400000000000000000000</v>
      </c>
    </row>
    <row r="26" spans="1:21" x14ac:dyDescent="0.2">
      <c r="A26" s="49" t="s">
        <v>3</v>
      </c>
      <c r="B26" s="49" t="s">
        <v>73</v>
      </c>
      <c r="C26" s="50" t="s">
        <v>74</v>
      </c>
      <c r="D26" s="50" t="s">
        <v>75</v>
      </c>
      <c r="E26" s="62">
        <v>14040000</v>
      </c>
      <c r="F26" s="62">
        <v>0</v>
      </c>
      <c r="G26" s="62">
        <v>0</v>
      </c>
      <c r="H26" s="62">
        <v>14040000</v>
      </c>
      <c r="I26" s="62">
        <v>0</v>
      </c>
      <c r="J26" s="62">
        <v>5860145.8399999999</v>
      </c>
      <c r="K26" s="51">
        <v>41.73</v>
      </c>
      <c r="L26" s="51"/>
      <c r="M26" s="51">
        <v>8179854.1600000001</v>
      </c>
      <c r="N26" s="51">
        <v>0</v>
      </c>
      <c r="O26" s="52">
        <v>5860145.8399999999</v>
      </c>
      <c r="P26" s="1" t="s">
        <v>39</v>
      </c>
      <c r="Q26" s="53">
        <f t="shared" si="1"/>
        <v>0</v>
      </c>
      <c r="R26" s="1">
        <v>3</v>
      </c>
      <c r="S26" s="1" t="str">
        <f t="shared" si="2"/>
        <v>2</v>
      </c>
      <c r="T26" s="1" t="str">
        <f t="shared" si="3"/>
        <v>FD</v>
      </c>
      <c r="U26" s="1" t="str">
        <f t="shared" si="0"/>
        <v>´2430000000000000000000</v>
      </c>
    </row>
    <row r="27" spans="1:21" x14ac:dyDescent="0.2">
      <c r="A27" s="49" t="s">
        <v>3</v>
      </c>
      <c r="B27" s="49" t="s">
        <v>76</v>
      </c>
      <c r="C27" s="50" t="s">
        <v>77</v>
      </c>
      <c r="D27" s="50" t="s">
        <v>78</v>
      </c>
      <c r="E27" s="62">
        <v>14040000</v>
      </c>
      <c r="F27" s="62">
        <v>0</v>
      </c>
      <c r="G27" s="62">
        <v>0</v>
      </c>
      <c r="H27" s="62">
        <v>14040000</v>
      </c>
      <c r="I27" s="62">
        <v>0</v>
      </c>
      <c r="J27" s="62">
        <v>5860145.8399999999</v>
      </c>
      <c r="K27" s="51">
        <v>41.73</v>
      </c>
      <c r="L27" s="51"/>
      <c r="M27" s="51">
        <v>8179854.1600000001</v>
      </c>
      <c r="N27" s="51">
        <v>0</v>
      </c>
      <c r="O27" s="52">
        <v>5860145.8399999999</v>
      </c>
      <c r="P27" s="1" t="s">
        <v>39</v>
      </c>
      <c r="Q27" s="53">
        <f t="shared" si="1"/>
        <v>0</v>
      </c>
      <c r="R27" s="1">
        <v>5</v>
      </c>
      <c r="S27" s="1" t="str">
        <f t="shared" si="2"/>
        <v>2</v>
      </c>
      <c r="T27" s="1" t="str">
        <f t="shared" si="3"/>
        <v>FD</v>
      </c>
      <c r="U27" s="1" t="str">
        <f t="shared" si="0"/>
        <v>´2430200000000000000000</v>
      </c>
    </row>
    <row r="28" spans="1:21" ht="13.5" thickBot="1" x14ac:dyDescent="0.25">
      <c r="A28" s="49" t="s">
        <v>3</v>
      </c>
      <c r="B28" s="49" t="s">
        <v>79</v>
      </c>
      <c r="C28" s="54" t="s">
        <v>80</v>
      </c>
      <c r="D28" s="54" t="s">
        <v>81</v>
      </c>
      <c r="E28" s="63">
        <v>21320000</v>
      </c>
      <c r="F28" s="63">
        <v>0</v>
      </c>
      <c r="G28" s="63">
        <v>0</v>
      </c>
      <c r="H28" s="63">
        <v>21320000</v>
      </c>
      <c r="I28" s="63">
        <v>701964.96</v>
      </c>
      <c r="J28" s="63">
        <v>6848800.96</v>
      </c>
      <c r="K28" s="55">
        <v>32.119999999999997</v>
      </c>
      <c r="L28" s="55"/>
      <c r="M28" s="55">
        <v>14471199.039999999</v>
      </c>
      <c r="N28" s="55">
        <v>0</v>
      </c>
      <c r="O28" s="56">
        <v>6848800.96</v>
      </c>
      <c r="P28" s="1" t="s">
        <v>39</v>
      </c>
      <c r="Q28" s="53">
        <f t="shared" si="1"/>
        <v>0</v>
      </c>
      <c r="R28" s="1">
        <v>3</v>
      </c>
      <c r="S28" s="1" t="str">
        <f t="shared" si="2"/>
        <v>2</v>
      </c>
      <c r="T28" s="1" t="str">
        <f t="shared" si="3"/>
        <v>FD</v>
      </c>
      <c r="U28" s="1" t="str">
        <f t="shared" si="0"/>
        <v>´2490000000000000000000</v>
      </c>
    </row>
    <row r="29" spans="1:21" x14ac:dyDescent="0.2">
      <c r="E29" s="60"/>
      <c r="F29" s="60"/>
      <c r="G29" s="60"/>
      <c r="H29" s="60"/>
      <c r="I29" s="60"/>
      <c r="J29" s="60"/>
    </row>
    <row r="30" spans="1:21" x14ac:dyDescent="0.2">
      <c r="E30" s="60"/>
      <c r="F30" s="60"/>
      <c r="G30" s="60"/>
      <c r="H30" s="60"/>
      <c r="I30" s="60"/>
      <c r="J30" s="60"/>
    </row>
    <row r="31" spans="1:21" x14ac:dyDescent="0.2">
      <c r="E31" s="60"/>
      <c r="F31" s="60"/>
      <c r="G31" s="60"/>
      <c r="H31" s="60"/>
      <c r="I31" s="60"/>
      <c r="J31" s="60"/>
    </row>
    <row r="32" spans="1:21" x14ac:dyDescent="0.2">
      <c r="E32" s="60"/>
      <c r="F32" s="60"/>
      <c r="G32" s="60"/>
      <c r="H32" s="60"/>
      <c r="I32" s="60"/>
      <c r="J32" s="60"/>
    </row>
    <row r="33" spans="5:10" x14ac:dyDescent="0.2">
      <c r="E33" s="60"/>
      <c r="F33" s="60"/>
      <c r="G33" s="60"/>
      <c r="H33" s="60"/>
      <c r="I33" s="60"/>
      <c r="J33" s="60"/>
    </row>
    <row r="34" spans="5:10" x14ac:dyDescent="0.2">
      <c r="E34" s="60"/>
      <c r="F34" s="60"/>
      <c r="G34" s="60"/>
      <c r="H34" s="60"/>
      <c r="I34" s="60"/>
      <c r="J34" s="60"/>
    </row>
    <row r="35" spans="5:10" x14ac:dyDescent="0.2">
      <c r="E35" s="60"/>
      <c r="F35" s="60"/>
      <c r="G35" s="60"/>
      <c r="H35" s="60"/>
      <c r="I35" s="60"/>
      <c r="J35" s="60"/>
    </row>
    <row r="36" spans="5:10" x14ac:dyDescent="0.2">
      <c r="E36" s="60"/>
      <c r="F36" s="60"/>
      <c r="G36" s="60"/>
      <c r="H36" s="60"/>
      <c r="I36" s="60"/>
      <c r="J36" s="60"/>
    </row>
    <row r="37" spans="5:10" x14ac:dyDescent="0.2">
      <c r="E37" s="60"/>
      <c r="F37" s="60"/>
      <c r="G37" s="60"/>
      <c r="H37" s="60"/>
      <c r="I37" s="60"/>
      <c r="J37" s="60"/>
    </row>
    <row r="38" spans="5:10" x14ac:dyDescent="0.2">
      <c r="E38" s="60"/>
      <c r="F38" s="60"/>
      <c r="G38" s="60"/>
      <c r="H38" s="60"/>
      <c r="I38" s="60"/>
      <c r="J38" s="60"/>
    </row>
    <row r="39" spans="5:10" x14ac:dyDescent="0.2">
      <c r="E39" s="60"/>
      <c r="F39" s="60"/>
      <c r="G39" s="60"/>
      <c r="H39" s="60"/>
      <c r="I39" s="60"/>
      <c r="J39" s="60"/>
    </row>
    <row r="40" spans="5:10" x14ac:dyDescent="0.2">
      <c r="E40" s="60"/>
      <c r="F40" s="60"/>
      <c r="G40" s="60"/>
      <c r="H40" s="60"/>
      <c r="I40" s="60"/>
      <c r="J40" s="60"/>
    </row>
    <row r="41" spans="5:10" x14ac:dyDescent="0.2">
      <c r="E41" s="60"/>
      <c r="F41" s="60"/>
      <c r="G41" s="60"/>
      <c r="H41" s="60"/>
      <c r="I41" s="60"/>
      <c r="J41" s="60"/>
    </row>
    <row r="42" spans="5:10" x14ac:dyDescent="0.2">
      <c r="E42" s="60"/>
      <c r="F42" s="60"/>
      <c r="G42" s="60"/>
      <c r="H42" s="60"/>
      <c r="I42" s="60"/>
      <c r="J42" s="60"/>
    </row>
    <row r="43" spans="5:10" x14ac:dyDescent="0.2">
      <c r="E43" s="60"/>
      <c r="F43" s="60"/>
      <c r="G43" s="60"/>
      <c r="H43" s="60"/>
      <c r="I43" s="60"/>
      <c r="J43" s="60"/>
    </row>
    <row r="44" spans="5:10" x14ac:dyDescent="0.2">
      <c r="E44" s="60"/>
      <c r="F44" s="60"/>
      <c r="G44" s="60"/>
      <c r="H44" s="60"/>
      <c r="I44" s="60"/>
      <c r="J44" s="60"/>
    </row>
    <row r="45" spans="5:10" x14ac:dyDescent="0.2">
      <c r="E45" s="60"/>
      <c r="F45" s="60"/>
      <c r="G45" s="60"/>
      <c r="H45" s="60"/>
      <c r="I45" s="60"/>
      <c r="J45" s="60"/>
    </row>
    <row r="46" spans="5:10" x14ac:dyDescent="0.2">
      <c r="E46" s="60"/>
      <c r="F46" s="60"/>
      <c r="G46" s="60"/>
      <c r="H46" s="60"/>
      <c r="I46" s="60"/>
      <c r="J46" s="60"/>
    </row>
    <row r="47" spans="5:10" x14ac:dyDescent="0.2">
      <c r="E47" s="60"/>
      <c r="F47" s="60"/>
      <c r="G47" s="60"/>
      <c r="H47" s="60"/>
      <c r="I47" s="60"/>
      <c r="J47" s="60"/>
    </row>
    <row r="48" spans="5:10" x14ac:dyDescent="0.2">
      <c r="E48" s="60"/>
      <c r="F48" s="60"/>
      <c r="G48" s="60"/>
      <c r="H48" s="60"/>
      <c r="I48" s="60"/>
      <c r="J48" s="60"/>
    </row>
    <row r="49" spans="5:10" x14ac:dyDescent="0.2">
      <c r="E49" s="60"/>
      <c r="F49" s="60"/>
      <c r="G49" s="60"/>
      <c r="H49" s="60"/>
      <c r="I49" s="60"/>
      <c r="J49" s="60"/>
    </row>
    <row r="50" spans="5:10" x14ac:dyDescent="0.2">
      <c r="E50" s="60"/>
      <c r="F50" s="60"/>
      <c r="G50" s="60"/>
      <c r="H50" s="60"/>
      <c r="I50" s="60"/>
      <c r="J50" s="60"/>
    </row>
    <row r="51" spans="5:10" x14ac:dyDescent="0.2">
      <c r="E51" s="60"/>
      <c r="F51" s="60"/>
      <c r="G51" s="60"/>
      <c r="H51" s="60"/>
      <c r="I51" s="60"/>
      <c r="J51" s="60"/>
    </row>
  </sheetData>
  <hyperlinks>
    <hyperlink ref="C5" location="Indice!A1" display="Indice"/>
  </hyperlink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1"/>
  <sheetViews>
    <sheetView showGridLines="0" workbookViewId="0">
      <selection activeCell="D23" sqref="D23"/>
    </sheetView>
  </sheetViews>
  <sheetFormatPr baseColWidth="10" defaultRowHeight="12.75" x14ac:dyDescent="0.2"/>
  <cols>
    <col min="1" max="2" width="45.7109375" style="1" bestFit="1" customWidth="1"/>
    <col min="3" max="3" width="42.85546875" style="1" bestFit="1" customWidth="1"/>
    <col min="4" max="4" width="34.7109375" style="1" bestFit="1" customWidth="1"/>
    <col min="5" max="5" width="18.28515625" style="1" bestFit="1" customWidth="1"/>
    <col min="6" max="6" width="23" style="1" hidden="1" customWidth="1"/>
    <col min="7" max="7" width="21.7109375" style="1" bestFit="1" customWidth="1"/>
    <col min="8" max="8" width="19.28515625" style="1" bestFit="1" customWidth="1"/>
    <col min="9" max="9" width="19.140625" style="1" hidden="1" customWidth="1"/>
    <col min="10" max="10" width="15.5703125" style="1" bestFit="1" customWidth="1"/>
    <col min="11" max="11" width="25.5703125" style="1" bestFit="1" customWidth="1"/>
    <col min="12" max="12" width="25.5703125" style="1" customWidth="1"/>
    <col min="13" max="13" width="21.28515625" style="1" bestFit="1" customWidth="1"/>
    <col min="14" max="14" width="32.28515625" style="1" bestFit="1" customWidth="1"/>
    <col min="15" max="15" width="39.42578125" style="1" bestFit="1" customWidth="1"/>
    <col min="16" max="16384" width="11.42578125" style="1"/>
  </cols>
  <sheetData>
    <row r="1" spans="1:21" ht="31.5" customHeight="1" x14ac:dyDescent="0.2">
      <c r="A1" s="24" t="s">
        <v>82</v>
      </c>
      <c r="B1" s="25" t="s">
        <v>1</v>
      </c>
      <c r="C1" s="26" t="s">
        <v>83</v>
      </c>
    </row>
    <row r="2" spans="1:21" ht="15" customHeight="1" x14ac:dyDescent="0.2">
      <c r="A2" s="27" t="s">
        <v>84</v>
      </c>
      <c r="B2" s="28"/>
      <c r="C2" s="26"/>
    </row>
    <row r="3" spans="1:21" x14ac:dyDescent="0.2">
      <c r="A3" s="1">
        <f>COUNTA(A11:A28)+11</f>
        <v>28</v>
      </c>
      <c r="B3" s="29"/>
    </row>
    <row r="4" spans="1:21" x14ac:dyDescent="0.2">
      <c r="A4" s="30" t="s">
        <v>85</v>
      </c>
      <c r="B4" s="31"/>
      <c r="C4" s="30"/>
    </row>
    <row r="5" spans="1:21" x14ac:dyDescent="0.2">
      <c r="A5" s="32"/>
      <c r="B5" s="32"/>
      <c r="C5" s="33" t="s">
        <v>5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21" x14ac:dyDescent="0.2">
      <c r="A6" s="35" t="s">
        <v>239</v>
      </c>
      <c r="B6" s="36"/>
      <c r="C6" s="35">
        <v>2</v>
      </c>
      <c r="F6" s="1">
        <v>2</v>
      </c>
    </row>
    <row r="7" spans="1:21" x14ac:dyDescent="0.2">
      <c r="A7" s="35" t="s">
        <v>280</v>
      </c>
      <c r="B7" s="35" t="s">
        <v>241</v>
      </c>
      <c r="C7" s="1" t="str">
        <f>MID(A8,FIND(" ",A8,15)+1,FIND(":",A8,FIND(" ",A8,15))-FIND(" ",A8,15)-1)</f>
        <v>CB-0101</v>
      </c>
      <c r="D7" s="1" t="str">
        <f>MID(B8,23,2)</f>
        <v>03</v>
      </c>
      <c r="E7" s="27" t="s">
        <v>84</v>
      </c>
      <c r="F7" s="27" t="s">
        <v>6</v>
      </c>
      <c r="G7" s="1" t="str">
        <f>MID(A8,FIND(" ",A8,14)+1,7)</f>
        <v>CB-0101</v>
      </c>
      <c r="H7" s="1" t="s">
        <v>7</v>
      </c>
    </row>
    <row r="8" spans="1:21" ht="25.5" x14ac:dyDescent="0.2">
      <c r="A8" s="35" t="s">
        <v>242</v>
      </c>
      <c r="B8" s="35" t="s">
        <v>243</v>
      </c>
      <c r="D8" s="1" t="str">
        <f>MID(A7,7,150)</f>
        <v>L CHAPINERO.</v>
      </c>
      <c r="E8" s="1" t="s">
        <v>7</v>
      </c>
    </row>
    <row r="9" spans="1:21" x14ac:dyDescent="0.2">
      <c r="A9" s="35" t="s">
        <v>281</v>
      </c>
      <c r="B9" s="35" t="s">
        <v>245</v>
      </c>
    </row>
    <row r="10" spans="1:21" x14ac:dyDescent="0.2">
      <c r="A10" s="30"/>
      <c r="B10" s="31"/>
      <c r="C10" s="30"/>
    </row>
    <row r="11" spans="1:21" ht="13.5" thickBot="1" x14ac:dyDescent="0.25">
      <c r="A11" s="37"/>
      <c r="B11" s="38"/>
      <c r="C11" s="37"/>
    </row>
    <row r="12" spans="1:21" ht="25.5" x14ac:dyDescent="0.2">
      <c r="A12" s="39" t="s">
        <v>8</v>
      </c>
      <c r="B12" s="40" t="s">
        <v>9</v>
      </c>
      <c r="C12" s="41" t="s">
        <v>10</v>
      </c>
      <c r="D12" s="42" t="s">
        <v>11</v>
      </c>
      <c r="E12" s="43" t="s">
        <v>12</v>
      </c>
      <c r="F12" s="42" t="s">
        <v>13</v>
      </c>
      <c r="G12" s="42" t="s">
        <v>14</v>
      </c>
      <c r="H12" s="42" t="s">
        <v>15</v>
      </c>
      <c r="I12" s="42" t="s">
        <v>16</v>
      </c>
      <c r="J12" s="43" t="s">
        <v>17</v>
      </c>
      <c r="K12" s="42" t="s">
        <v>18</v>
      </c>
      <c r="L12" s="42"/>
      <c r="M12" s="43" t="s">
        <v>19</v>
      </c>
      <c r="N12" s="42" t="s">
        <v>20</v>
      </c>
      <c r="O12" s="44" t="s">
        <v>21</v>
      </c>
      <c r="P12" s="1" t="s">
        <v>22</v>
      </c>
      <c r="Q12" s="1" t="s">
        <v>23</v>
      </c>
      <c r="R12" s="1" t="s">
        <v>24</v>
      </c>
      <c r="S12" s="1" t="s">
        <v>25</v>
      </c>
      <c r="T12" s="1" t="s">
        <v>26</v>
      </c>
    </row>
    <row r="13" spans="1:21" ht="25.5" x14ac:dyDescent="0.2">
      <c r="A13" s="45" t="s">
        <v>27</v>
      </c>
      <c r="B13" s="46"/>
      <c r="C13" s="47" t="s">
        <v>28</v>
      </c>
      <c r="D13" s="47" t="s">
        <v>29</v>
      </c>
      <c r="E13" s="47" t="s">
        <v>30</v>
      </c>
      <c r="F13" s="47" t="s">
        <v>31</v>
      </c>
      <c r="G13" s="47" t="s">
        <v>32</v>
      </c>
      <c r="H13" s="47" t="s">
        <v>33</v>
      </c>
      <c r="I13" s="47" t="s">
        <v>16</v>
      </c>
      <c r="J13" s="47" t="s">
        <v>17</v>
      </c>
      <c r="K13" s="47" t="s">
        <v>34</v>
      </c>
      <c r="L13" s="47"/>
      <c r="M13" s="47" t="s">
        <v>35</v>
      </c>
      <c r="N13" s="47" t="s">
        <v>20</v>
      </c>
      <c r="O13" s="48" t="s">
        <v>21</v>
      </c>
    </row>
    <row r="14" spans="1:21" x14ac:dyDescent="0.2">
      <c r="A14" s="49" t="s">
        <v>84</v>
      </c>
      <c r="B14" s="49" t="s">
        <v>36</v>
      </c>
      <c r="C14" s="50" t="s">
        <v>37</v>
      </c>
      <c r="D14" s="50" t="s">
        <v>38</v>
      </c>
      <c r="E14" s="62">
        <v>13880108000</v>
      </c>
      <c r="F14" s="62">
        <v>0</v>
      </c>
      <c r="G14" s="62">
        <v>0</v>
      </c>
      <c r="H14" s="62">
        <v>13880108000</v>
      </c>
      <c r="I14" s="62">
        <v>13271185</v>
      </c>
      <c r="J14" s="62">
        <v>83089140.840000004</v>
      </c>
      <c r="K14" s="51">
        <v>0.59</v>
      </c>
      <c r="L14" s="51"/>
      <c r="M14" s="51">
        <v>13797018859.16</v>
      </c>
      <c r="N14" s="51">
        <v>0</v>
      </c>
      <c r="O14" s="52">
        <v>83089140.840000004</v>
      </c>
      <c r="P14" s="1" t="s">
        <v>86</v>
      </c>
      <c r="Q14" s="53">
        <f>(H14-J14-M14)+(E14+G14-H14)</f>
        <v>0</v>
      </c>
      <c r="R14" s="1">
        <v>1</v>
      </c>
      <c r="S14" s="1" t="str">
        <f>MID(P14,2,1)</f>
        <v>2</v>
      </c>
      <c r="T14" s="1" t="str">
        <f>MID(P14,3,2)</f>
        <v>FD</v>
      </c>
      <c r="U14" s="1" t="str">
        <f t="shared" ref="U14:U28" si="0">IF(MID(B14,2,1)="9","´9000000000000000000000",B14)</f>
        <v>´2000000000000000000000</v>
      </c>
    </row>
    <row r="15" spans="1:21" x14ac:dyDescent="0.2">
      <c r="A15" s="49" t="s">
        <v>84</v>
      </c>
      <c r="B15" s="49" t="s">
        <v>40</v>
      </c>
      <c r="C15" s="50" t="s">
        <v>41</v>
      </c>
      <c r="D15" s="50" t="s">
        <v>42</v>
      </c>
      <c r="E15" s="62">
        <v>301000000</v>
      </c>
      <c r="F15" s="62">
        <v>0</v>
      </c>
      <c r="G15" s="62">
        <v>0</v>
      </c>
      <c r="H15" s="62">
        <v>301000000</v>
      </c>
      <c r="I15" s="62">
        <v>13271185</v>
      </c>
      <c r="J15" s="62">
        <v>15095493.550000001</v>
      </c>
      <c r="K15" s="51">
        <v>5.01</v>
      </c>
      <c r="L15" s="51"/>
      <c r="M15" s="51">
        <v>285904506.44999999</v>
      </c>
      <c r="N15" s="51">
        <v>0</v>
      </c>
      <c r="O15" s="52">
        <v>15095493.550000001</v>
      </c>
      <c r="P15" s="1" t="s">
        <v>86</v>
      </c>
      <c r="Q15" s="53">
        <f t="shared" ref="Q15:Q28" si="1">(H15-J15-M15)+(E15+G15-H15)</f>
        <v>0</v>
      </c>
      <c r="R15" s="1">
        <v>2</v>
      </c>
      <c r="S15" s="1" t="str">
        <f t="shared" ref="S15:S28" si="2">MID(P15,2,1)</f>
        <v>2</v>
      </c>
      <c r="T15" s="1" t="str">
        <f t="shared" ref="T15:T28" si="3">MID(P15,3,2)</f>
        <v>FD</v>
      </c>
      <c r="U15" s="1" t="str">
        <f t="shared" si="0"/>
        <v>´2100000000000000000000</v>
      </c>
    </row>
    <row r="16" spans="1:21" x14ac:dyDescent="0.2">
      <c r="A16" s="49" t="s">
        <v>84</v>
      </c>
      <c r="B16" s="49" t="s">
        <v>43</v>
      </c>
      <c r="C16" s="50" t="s">
        <v>44</v>
      </c>
      <c r="D16" s="50" t="s">
        <v>45</v>
      </c>
      <c r="E16" s="62">
        <v>301000000</v>
      </c>
      <c r="F16" s="62">
        <v>0</v>
      </c>
      <c r="G16" s="62">
        <v>0</v>
      </c>
      <c r="H16" s="62">
        <v>301000000</v>
      </c>
      <c r="I16" s="62">
        <v>13271185</v>
      </c>
      <c r="J16" s="62">
        <v>15095493.550000001</v>
      </c>
      <c r="K16" s="51">
        <v>5.01</v>
      </c>
      <c r="L16" s="51"/>
      <c r="M16" s="51">
        <v>285904506.44999999</v>
      </c>
      <c r="N16" s="51">
        <v>0</v>
      </c>
      <c r="O16" s="52">
        <v>15095493.550000001</v>
      </c>
      <c r="P16" s="1" t="s">
        <v>86</v>
      </c>
      <c r="Q16" s="53">
        <f t="shared" si="1"/>
        <v>0</v>
      </c>
      <c r="R16" s="1">
        <v>3</v>
      </c>
      <c r="S16" s="1" t="str">
        <f t="shared" si="2"/>
        <v>2</v>
      </c>
      <c r="T16" s="1" t="str">
        <f t="shared" si="3"/>
        <v>FD</v>
      </c>
      <c r="U16" s="1" t="str">
        <f t="shared" si="0"/>
        <v>´2120000000000000000000</v>
      </c>
    </row>
    <row r="17" spans="1:21" x14ac:dyDescent="0.2">
      <c r="A17" s="49" t="s">
        <v>84</v>
      </c>
      <c r="B17" s="49" t="s">
        <v>46</v>
      </c>
      <c r="C17" s="50" t="s">
        <v>47</v>
      </c>
      <c r="D17" s="50" t="s">
        <v>48</v>
      </c>
      <c r="E17" s="62">
        <v>300000000</v>
      </c>
      <c r="F17" s="62">
        <v>0</v>
      </c>
      <c r="G17" s="62">
        <v>0</v>
      </c>
      <c r="H17" s="62">
        <v>300000000</v>
      </c>
      <c r="I17" s="62">
        <v>13217263</v>
      </c>
      <c r="J17" s="62">
        <v>14878773.550000001</v>
      </c>
      <c r="K17" s="51">
        <v>4.95</v>
      </c>
      <c r="L17" s="51"/>
      <c r="M17" s="51">
        <v>285121226.44999999</v>
      </c>
      <c r="N17" s="51">
        <v>0</v>
      </c>
      <c r="O17" s="52">
        <v>14878773.550000001</v>
      </c>
      <c r="P17" s="1" t="s">
        <v>86</v>
      </c>
      <c r="Q17" s="53">
        <f t="shared" si="1"/>
        <v>0</v>
      </c>
      <c r="R17" s="1">
        <v>5</v>
      </c>
      <c r="S17" s="1" t="str">
        <f t="shared" si="2"/>
        <v>2</v>
      </c>
      <c r="T17" s="1" t="str">
        <f t="shared" si="3"/>
        <v>FD</v>
      </c>
      <c r="U17" s="1" t="str">
        <f t="shared" si="0"/>
        <v>´2120300000000000000000</v>
      </c>
    </row>
    <row r="18" spans="1:21" x14ac:dyDescent="0.2">
      <c r="A18" s="49" t="s">
        <v>84</v>
      </c>
      <c r="B18" s="49" t="s">
        <v>55</v>
      </c>
      <c r="C18" s="50" t="s">
        <v>56</v>
      </c>
      <c r="D18" s="50" t="s">
        <v>87</v>
      </c>
      <c r="E18" s="62">
        <v>1000000</v>
      </c>
      <c r="F18" s="62">
        <v>0</v>
      </c>
      <c r="G18" s="62">
        <v>0</v>
      </c>
      <c r="H18" s="62">
        <v>1000000</v>
      </c>
      <c r="I18" s="62">
        <v>53922</v>
      </c>
      <c r="J18" s="62">
        <v>216720</v>
      </c>
      <c r="K18" s="51">
        <v>21.67</v>
      </c>
      <c r="L18" s="51"/>
      <c r="M18" s="51">
        <v>783280</v>
      </c>
      <c r="N18" s="51">
        <v>0</v>
      </c>
      <c r="O18" s="52">
        <v>216720</v>
      </c>
      <c r="P18" s="1" t="s">
        <v>86</v>
      </c>
      <c r="Q18" s="53">
        <f t="shared" si="1"/>
        <v>0</v>
      </c>
      <c r="R18" s="1">
        <v>5</v>
      </c>
      <c r="S18" s="1" t="str">
        <f t="shared" si="2"/>
        <v>2</v>
      </c>
      <c r="T18" s="1" t="str">
        <f t="shared" si="3"/>
        <v>FD</v>
      </c>
      <c r="U18" s="1" t="str">
        <f t="shared" si="0"/>
        <v>´2129900000000000000000</v>
      </c>
    </row>
    <row r="19" spans="1:21" x14ac:dyDescent="0.2">
      <c r="A19" s="49" t="s">
        <v>84</v>
      </c>
      <c r="B19" s="49" t="s">
        <v>58</v>
      </c>
      <c r="C19" s="50" t="s">
        <v>59</v>
      </c>
      <c r="D19" s="50" t="s">
        <v>60</v>
      </c>
      <c r="E19" s="62">
        <v>13577208000</v>
      </c>
      <c r="F19" s="62">
        <v>0</v>
      </c>
      <c r="G19" s="62">
        <v>0</v>
      </c>
      <c r="H19" s="62">
        <v>13577208000</v>
      </c>
      <c r="I19" s="62">
        <v>0</v>
      </c>
      <c r="J19" s="62">
        <v>0</v>
      </c>
      <c r="K19" s="51">
        <v>0</v>
      </c>
      <c r="L19" s="51"/>
      <c r="M19" s="51">
        <v>13577208000</v>
      </c>
      <c r="N19" s="51">
        <v>0</v>
      </c>
      <c r="O19" s="52">
        <v>0</v>
      </c>
      <c r="P19" s="1" t="s">
        <v>86</v>
      </c>
      <c r="Q19" s="53">
        <f t="shared" si="1"/>
        <v>0</v>
      </c>
      <c r="R19" s="1">
        <v>2</v>
      </c>
      <c r="S19" s="1" t="str">
        <f t="shared" si="2"/>
        <v>2</v>
      </c>
      <c r="T19" s="1" t="str">
        <f t="shared" si="3"/>
        <v>FD</v>
      </c>
      <c r="U19" s="1" t="str">
        <f t="shared" si="0"/>
        <v>´2200000000000000000000</v>
      </c>
    </row>
    <row r="20" spans="1:21" x14ac:dyDescent="0.2">
      <c r="A20" s="49" t="s">
        <v>84</v>
      </c>
      <c r="B20" s="49" t="s">
        <v>61</v>
      </c>
      <c r="C20" s="50" t="s">
        <v>62</v>
      </c>
      <c r="D20" s="50" t="s">
        <v>63</v>
      </c>
      <c r="E20" s="62">
        <v>13577208000</v>
      </c>
      <c r="F20" s="62">
        <v>0</v>
      </c>
      <c r="G20" s="62">
        <v>0</v>
      </c>
      <c r="H20" s="62">
        <v>13577208000</v>
      </c>
      <c r="I20" s="62">
        <v>0</v>
      </c>
      <c r="J20" s="62">
        <v>0</v>
      </c>
      <c r="K20" s="51">
        <v>0</v>
      </c>
      <c r="L20" s="51"/>
      <c r="M20" s="51">
        <v>13577208000</v>
      </c>
      <c r="N20" s="51">
        <v>0</v>
      </c>
      <c r="O20" s="52">
        <v>0</v>
      </c>
      <c r="P20" s="1" t="s">
        <v>86</v>
      </c>
      <c r="Q20" s="53">
        <f t="shared" si="1"/>
        <v>0</v>
      </c>
      <c r="R20" s="1">
        <v>3</v>
      </c>
      <c r="S20" s="1" t="str">
        <f t="shared" si="2"/>
        <v>2</v>
      </c>
      <c r="T20" s="1" t="str">
        <f t="shared" si="3"/>
        <v>FD</v>
      </c>
      <c r="U20" s="1" t="str">
        <f t="shared" si="0"/>
        <v>´2240000000000000000000</v>
      </c>
    </row>
    <row r="21" spans="1:21" ht="25.5" x14ac:dyDescent="0.2">
      <c r="A21" s="49" t="s">
        <v>84</v>
      </c>
      <c r="B21" s="49" t="s">
        <v>64</v>
      </c>
      <c r="C21" s="50" t="s">
        <v>65</v>
      </c>
      <c r="D21" s="50" t="s">
        <v>66</v>
      </c>
      <c r="E21" s="62">
        <v>13577208000</v>
      </c>
      <c r="F21" s="62">
        <v>0</v>
      </c>
      <c r="G21" s="62">
        <v>0</v>
      </c>
      <c r="H21" s="62">
        <v>13577208000</v>
      </c>
      <c r="I21" s="62">
        <v>0</v>
      </c>
      <c r="J21" s="62">
        <v>0</v>
      </c>
      <c r="K21" s="51">
        <v>0</v>
      </c>
      <c r="L21" s="51"/>
      <c r="M21" s="51">
        <v>13577208000</v>
      </c>
      <c r="N21" s="51">
        <v>0</v>
      </c>
      <c r="O21" s="52">
        <v>0</v>
      </c>
      <c r="P21" s="1" t="s">
        <v>86</v>
      </c>
      <c r="Q21" s="53">
        <f t="shared" si="1"/>
        <v>0</v>
      </c>
      <c r="R21" s="1">
        <v>5</v>
      </c>
      <c r="S21" s="1" t="str">
        <f t="shared" si="2"/>
        <v>2</v>
      </c>
      <c r="T21" s="1" t="str">
        <f t="shared" si="3"/>
        <v>FD</v>
      </c>
      <c r="U21" s="1" t="str">
        <f t="shared" si="0"/>
        <v>´2240500000000000000000</v>
      </c>
    </row>
    <row r="22" spans="1:21" x14ac:dyDescent="0.2">
      <c r="A22" s="49" t="s">
        <v>84</v>
      </c>
      <c r="B22" s="49" t="s">
        <v>67</v>
      </c>
      <c r="C22" s="50" t="s">
        <v>68</v>
      </c>
      <c r="D22" s="50" t="s">
        <v>69</v>
      </c>
      <c r="E22" s="62">
        <v>13577208000</v>
      </c>
      <c r="F22" s="62">
        <v>0</v>
      </c>
      <c r="G22" s="62">
        <v>0</v>
      </c>
      <c r="H22" s="62">
        <v>13577208000</v>
      </c>
      <c r="I22" s="62">
        <v>0</v>
      </c>
      <c r="J22" s="62">
        <v>0</v>
      </c>
      <c r="K22" s="51">
        <v>0</v>
      </c>
      <c r="L22" s="51"/>
      <c r="M22" s="51">
        <v>13577208000</v>
      </c>
      <c r="N22" s="51">
        <v>0</v>
      </c>
      <c r="O22" s="52">
        <v>0</v>
      </c>
      <c r="P22" s="1" t="s">
        <v>86</v>
      </c>
      <c r="Q22" s="53">
        <f t="shared" si="1"/>
        <v>0</v>
      </c>
      <c r="R22" s="1">
        <v>7</v>
      </c>
      <c r="S22" s="1" t="str">
        <f t="shared" si="2"/>
        <v>2</v>
      </c>
      <c r="T22" s="1" t="str">
        <f t="shared" si="3"/>
        <v>FD</v>
      </c>
      <c r="U22" s="1" t="str">
        <f t="shared" si="0"/>
        <v>´2240501000000000000000</v>
      </c>
    </row>
    <row r="23" spans="1:21" x14ac:dyDescent="0.2">
      <c r="A23" s="49" t="s">
        <v>84</v>
      </c>
      <c r="B23" s="49" t="s">
        <v>70</v>
      </c>
      <c r="C23" s="50" t="s">
        <v>71</v>
      </c>
      <c r="D23" s="50" t="s">
        <v>72</v>
      </c>
      <c r="E23" s="62">
        <v>1900000</v>
      </c>
      <c r="F23" s="62">
        <v>0</v>
      </c>
      <c r="G23" s="62">
        <v>0</v>
      </c>
      <c r="H23" s="62">
        <v>1900000</v>
      </c>
      <c r="I23" s="62">
        <v>0</v>
      </c>
      <c r="J23" s="62">
        <v>67993647.290000007</v>
      </c>
      <c r="K23" s="51">
        <v>3578.61</v>
      </c>
      <c r="L23" s="51"/>
      <c r="M23" s="51">
        <v>-66093647.289999999</v>
      </c>
      <c r="N23" s="51">
        <v>0</v>
      </c>
      <c r="O23" s="52">
        <v>67993647.290000007</v>
      </c>
      <c r="P23" s="1" t="s">
        <v>86</v>
      </c>
      <c r="Q23" s="53">
        <f t="shared" si="1"/>
        <v>-7.4505805969238281E-9</v>
      </c>
      <c r="R23" s="1">
        <v>2</v>
      </c>
      <c r="S23" s="1" t="str">
        <f t="shared" si="2"/>
        <v>2</v>
      </c>
      <c r="T23" s="1" t="str">
        <f t="shared" si="3"/>
        <v>FD</v>
      </c>
      <c r="U23" s="1" t="str">
        <f t="shared" si="0"/>
        <v>´2400000000000000000000</v>
      </c>
    </row>
    <row r="24" spans="1:21" x14ac:dyDescent="0.2">
      <c r="A24" s="49" t="s">
        <v>84</v>
      </c>
      <c r="B24" s="49" t="s">
        <v>88</v>
      </c>
      <c r="C24" s="50" t="s">
        <v>89</v>
      </c>
      <c r="D24" s="50" t="s">
        <v>90</v>
      </c>
      <c r="E24" s="62">
        <v>1000000</v>
      </c>
      <c r="F24" s="62">
        <v>0</v>
      </c>
      <c r="G24" s="62">
        <v>0</v>
      </c>
      <c r="H24" s="62">
        <v>1000000</v>
      </c>
      <c r="I24" s="62">
        <v>0</v>
      </c>
      <c r="J24" s="62">
        <v>0</v>
      </c>
      <c r="K24" s="51">
        <v>0</v>
      </c>
      <c r="L24" s="51"/>
      <c r="M24" s="51">
        <v>1000000</v>
      </c>
      <c r="N24" s="51">
        <v>0</v>
      </c>
      <c r="O24" s="52">
        <v>0</v>
      </c>
      <c r="P24" s="1" t="s">
        <v>86</v>
      </c>
      <c r="Q24" s="53">
        <f t="shared" si="1"/>
        <v>0</v>
      </c>
      <c r="R24" s="1">
        <v>3</v>
      </c>
      <c r="S24" s="1" t="str">
        <f t="shared" si="2"/>
        <v>2</v>
      </c>
      <c r="T24" s="1" t="str">
        <f t="shared" si="3"/>
        <v>FD</v>
      </c>
      <c r="U24" s="1" t="str">
        <f t="shared" si="0"/>
        <v>´2410000000000000000000</v>
      </c>
    </row>
    <row r="25" spans="1:21" x14ac:dyDescent="0.2">
      <c r="A25" s="49" t="s">
        <v>84</v>
      </c>
      <c r="B25" s="49" t="s">
        <v>91</v>
      </c>
      <c r="C25" s="50" t="s">
        <v>92</v>
      </c>
      <c r="D25" s="50" t="s">
        <v>93</v>
      </c>
      <c r="E25" s="62">
        <v>1000000</v>
      </c>
      <c r="F25" s="62">
        <v>0</v>
      </c>
      <c r="G25" s="62">
        <v>0</v>
      </c>
      <c r="H25" s="62">
        <v>1000000</v>
      </c>
      <c r="I25" s="62">
        <v>0</v>
      </c>
      <c r="J25" s="62">
        <v>0</v>
      </c>
      <c r="K25" s="51">
        <v>0</v>
      </c>
      <c r="L25" s="51"/>
      <c r="M25" s="51">
        <v>1000000</v>
      </c>
      <c r="N25" s="51">
        <v>0</v>
      </c>
      <c r="O25" s="52">
        <v>0</v>
      </c>
      <c r="P25" s="1" t="s">
        <v>86</v>
      </c>
      <c r="Q25" s="53">
        <f t="shared" si="1"/>
        <v>0</v>
      </c>
      <c r="R25" s="1">
        <v>5</v>
      </c>
      <c r="S25" s="1" t="str">
        <f t="shared" si="2"/>
        <v>2</v>
      </c>
      <c r="T25" s="1" t="str">
        <f t="shared" si="3"/>
        <v>FD</v>
      </c>
      <c r="U25" s="1" t="str">
        <f t="shared" si="0"/>
        <v>´2410300000000000000000</v>
      </c>
    </row>
    <row r="26" spans="1:21" ht="25.5" x14ac:dyDescent="0.2">
      <c r="A26" s="49" t="s">
        <v>84</v>
      </c>
      <c r="B26" s="49" t="s">
        <v>73</v>
      </c>
      <c r="C26" s="50" t="s">
        <v>74</v>
      </c>
      <c r="D26" s="50" t="s">
        <v>75</v>
      </c>
      <c r="E26" s="62">
        <v>900000</v>
      </c>
      <c r="F26" s="62">
        <v>0</v>
      </c>
      <c r="G26" s="62">
        <v>0</v>
      </c>
      <c r="H26" s="62">
        <v>900000</v>
      </c>
      <c r="I26" s="62">
        <v>0</v>
      </c>
      <c r="J26" s="62">
        <v>62732340.289999999</v>
      </c>
      <c r="K26" s="51">
        <v>6970.26</v>
      </c>
      <c r="L26" s="51"/>
      <c r="M26" s="51">
        <v>-61832340.289999999</v>
      </c>
      <c r="N26" s="51">
        <v>0</v>
      </c>
      <c r="O26" s="52">
        <v>62732340.289999999</v>
      </c>
      <c r="P26" s="1" t="s">
        <v>86</v>
      </c>
      <c r="Q26" s="53">
        <f t="shared" si="1"/>
        <v>0</v>
      </c>
      <c r="R26" s="1">
        <v>3</v>
      </c>
      <c r="S26" s="1" t="str">
        <f t="shared" si="2"/>
        <v>2</v>
      </c>
      <c r="T26" s="1" t="str">
        <f t="shared" si="3"/>
        <v>FD</v>
      </c>
      <c r="U26" s="1" t="str">
        <f t="shared" si="0"/>
        <v>´2430000000000000000000</v>
      </c>
    </row>
    <row r="27" spans="1:21" ht="25.5" x14ac:dyDescent="0.2">
      <c r="A27" s="49" t="s">
        <v>84</v>
      </c>
      <c r="B27" s="49" t="s">
        <v>76</v>
      </c>
      <c r="C27" s="50" t="s">
        <v>77</v>
      </c>
      <c r="D27" s="50" t="s">
        <v>94</v>
      </c>
      <c r="E27" s="62">
        <v>900000</v>
      </c>
      <c r="F27" s="62">
        <v>0</v>
      </c>
      <c r="G27" s="62">
        <v>0</v>
      </c>
      <c r="H27" s="62">
        <v>900000</v>
      </c>
      <c r="I27" s="62">
        <v>0</v>
      </c>
      <c r="J27" s="62">
        <v>62732340.289999999</v>
      </c>
      <c r="K27" s="51">
        <v>6970.26</v>
      </c>
      <c r="L27" s="51"/>
      <c r="M27" s="51">
        <v>-61832340.289999999</v>
      </c>
      <c r="N27" s="51">
        <v>0</v>
      </c>
      <c r="O27" s="52">
        <v>62732340.289999999</v>
      </c>
      <c r="P27" s="1" t="s">
        <v>86</v>
      </c>
      <c r="Q27" s="53">
        <f t="shared" si="1"/>
        <v>0</v>
      </c>
      <c r="R27" s="1">
        <v>5</v>
      </c>
      <c r="S27" s="1" t="str">
        <f t="shared" si="2"/>
        <v>2</v>
      </c>
      <c r="T27" s="1" t="str">
        <f t="shared" si="3"/>
        <v>FD</v>
      </c>
      <c r="U27" s="1" t="str">
        <f t="shared" si="0"/>
        <v>´2430200000000000000000</v>
      </c>
    </row>
    <row r="28" spans="1:21" ht="13.5" thickBot="1" x14ac:dyDescent="0.25">
      <c r="A28" s="49" t="s">
        <v>84</v>
      </c>
      <c r="B28" s="49" t="s">
        <v>79</v>
      </c>
      <c r="C28" s="54" t="s">
        <v>80</v>
      </c>
      <c r="D28" s="54" t="s">
        <v>81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5261307</v>
      </c>
      <c r="K28" s="55">
        <v>0</v>
      </c>
      <c r="L28" s="55"/>
      <c r="M28" s="55">
        <v>-5261307</v>
      </c>
      <c r="N28" s="55">
        <v>0</v>
      </c>
      <c r="O28" s="56">
        <v>5261307</v>
      </c>
      <c r="P28" s="1" t="s">
        <v>86</v>
      </c>
      <c r="Q28" s="53">
        <f t="shared" si="1"/>
        <v>0</v>
      </c>
      <c r="R28" s="1">
        <v>3</v>
      </c>
      <c r="S28" s="1" t="str">
        <f t="shared" si="2"/>
        <v>2</v>
      </c>
      <c r="T28" s="1" t="str">
        <f t="shared" si="3"/>
        <v>FD</v>
      </c>
      <c r="U28" s="1" t="str">
        <f t="shared" si="0"/>
        <v>´2490000000000000000000</v>
      </c>
    </row>
    <row r="29" spans="1:21" x14ac:dyDescent="0.2">
      <c r="E29" s="60"/>
      <c r="F29" s="60"/>
      <c r="G29" s="60"/>
      <c r="H29" s="60"/>
      <c r="I29" s="60"/>
      <c r="J29" s="60"/>
    </row>
    <row r="30" spans="1:21" x14ac:dyDescent="0.2">
      <c r="E30" s="60"/>
      <c r="F30" s="60"/>
      <c r="G30" s="60"/>
      <c r="H30" s="60"/>
      <c r="I30" s="60"/>
      <c r="J30" s="60"/>
    </row>
    <row r="31" spans="1:21" x14ac:dyDescent="0.2">
      <c r="E31" s="60"/>
      <c r="F31" s="60"/>
      <c r="G31" s="60"/>
      <c r="H31" s="60"/>
      <c r="I31" s="60"/>
      <c r="J31" s="60"/>
    </row>
    <row r="32" spans="1:21" x14ac:dyDescent="0.2">
      <c r="E32" s="60"/>
      <c r="F32" s="60"/>
      <c r="G32" s="60"/>
      <c r="H32" s="60"/>
      <c r="I32" s="60"/>
      <c r="J32" s="60"/>
    </row>
    <row r="33" spans="5:10" x14ac:dyDescent="0.2">
      <c r="E33" s="60"/>
      <c r="F33" s="60"/>
      <c r="G33" s="60"/>
      <c r="H33" s="60"/>
      <c r="I33" s="60"/>
      <c r="J33" s="60"/>
    </row>
    <row r="34" spans="5:10" x14ac:dyDescent="0.2">
      <c r="E34" s="60"/>
      <c r="F34" s="60"/>
      <c r="G34" s="60"/>
      <c r="H34" s="60"/>
      <c r="I34" s="60"/>
      <c r="J34" s="60"/>
    </row>
    <row r="35" spans="5:10" x14ac:dyDescent="0.2">
      <c r="E35" s="60"/>
      <c r="F35" s="60"/>
      <c r="G35" s="60"/>
      <c r="H35" s="60"/>
      <c r="I35" s="60"/>
      <c r="J35" s="60"/>
    </row>
    <row r="36" spans="5:10" x14ac:dyDescent="0.2">
      <c r="E36" s="60"/>
      <c r="F36" s="60"/>
      <c r="G36" s="60"/>
      <c r="H36" s="60"/>
      <c r="I36" s="60"/>
      <c r="J36" s="60"/>
    </row>
    <row r="37" spans="5:10" x14ac:dyDescent="0.2">
      <c r="E37" s="60"/>
      <c r="F37" s="60"/>
      <c r="G37" s="60"/>
      <c r="H37" s="60"/>
      <c r="I37" s="60"/>
      <c r="J37" s="60"/>
    </row>
    <row r="38" spans="5:10" x14ac:dyDescent="0.2">
      <c r="E38" s="60"/>
      <c r="F38" s="60"/>
      <c r="G38" s="60"/>
      <c r="H38" s="60"/>
      <c r="I38" s="60"/>
      <c r="J38" s="60"/>
    </row>
    <row r="39" spans="5:10" x14ac:dyDescent="0.2">
      <c r="E39" s="60"/>
      <c r="F39" s="60"/>
      <c r="G39" s="60"/>
      <c r="H39" s="60"/>
      <c r="I39" s="60"/>
      <c r="J39" s="60"/>
    </row>
    <row r="40" spans="5:10" x14ac:dyDescent="0.2">
      <c r="E40" s="60"/>
      <c r="F40" s="60"/>
      <c r="G40" s="60"/>
      <c r="H40" s="60"/>
      <c r="I40" s="60"/>
      <c r="J40" s="60"/>
    </row>
    <row r="41" spans="5:10" x14ac:dyDescent="0.2">
      <c r="E41" s="60"/>
      <c r="F41" s="60"/>
      <c r="G41" s="60"/>
      <c r="H41" s="60"/>
      <c r="I41" s="60"/>
      <c r="J41" s="60"/>
    </row>
    <row r="42" spans="5:10" x14ac:dyDescent="0.2">
      <c r="E42" s="60"/>
      <c r="F42" s="60"/>
      <c r="G42" s="60"/>
      <c r="H42" s="60"/>
      <c r="I42" s="60"/>
      <c r="J42" s="60"/>
    </row>
    <row r="43" spans="5:10" x14ac:dyDescent="0.2">
      <c r="E43" s="60"/>
      <c r="F43" s="60"/>
      <c r="G43" s="60"/>
      <c r="H43" s="60"/>
      <c r="I43" s="60"/>
      <c r="J43" s="60"/>
    </row>
    <row r="44" spans="5:10" x14ac:dyDescent="0.2">
      <c r="E44" s="60"/>
      <c r="F44" s="60"/>
      <c r="G44" s="60"/>
      <c r="H44" s="60"/>
      <c r="I44" s="60"/>
      <c r="J44" s="60"/>
    </row>
    <row r="45" spans="5:10" x14ac:dyDescent="0.2">
      <c r="E45" s="60"/>
      <c r="F45" s="60"/>
      <c r="G45" s="60"/>
      <c r="H45" s="60"/>
      <c r="I45" s="60"/>
      <c r="J45" s="60"/>
    </row>
    <row r="46" spans="5:10" x14ac:dyDescent="0.2">
      <c r="E46" s="60"/>
      <c r="F46" s="60"/>
      <c r="G46" s="60"/>
      <c r="H46" s="60"/>
      <c r="I46" s="60"/>
      <c r="J46" s="60"/>
    </row>
    <row r="47" spans="5:10" x14ac:dyDescent="0.2">
      <c r="E47" s="60"/>
      <c r="F47" s="60"/>
      <c r="G47" s="60"/>
      <c r="H47" s="60"/>
      <c r="I47" s="60"/>
      <c r="J47" s="60"/>
    </row>
    <row r="48" spans="5:10" x14ac:dyDescent="0.2">
      <c r="E48" s="60"/>
      <c r="F48" s="60"/>
      <c r="G48" s="60"/>
      <c r="H48" s="60"/>
      <c r="I48" s="60"/>
      <c r="J48" s="60"/>
    </row>
    <row r="49" spans="5:10" x14ac:dyDescent="0.2">
      <c r="E49" s="60"/>
      <c r="F49" s="60"/>
      <c r="G49" s="60"/>
      <c r="H49" s="60"/>
      <c r="I49" s="60"/>
      <c r="J49" s="60"/>
    </row>
    <row r="50" spans="5:10" x14ac:dyDescent="0.2">
      <c r="E50" s="60"/>
      <c r="F50" s="60"/>
      <c r="G50" s="60"/>
      <c r="H50" s="60"/>
      <c r="I50" s="60"/>
      <c r="J50" s="60"/>
    </row>
    <row r="51" spans="5:10" x14ac:dyDescent="0.2">
      <c r="E51" s="60"/>
      <c r="F51" s="60"/>
      <c r="G51" s="60"/>
      <c r="H51" s="60"/>
      <c r="I51" s="60"/>
      <c r="J51" s="60"/>
    </row>
  </sheetData>
  <hyperlinks>
    <hyperlink ref="C5" location="Indice!A1" display="Indice"/>
  </hyperlink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1"/>
  <sheetViews>
    <sheetView showGridLines="0" workbookViewId="0">
      <selection activeCell="D23" sqref="D23"/>
    </sheetView>
  </sheetViews>
  <sheetFormatPr baseColWidth="10" defaultRowHeight="12.75" x14ac:dyDescent="0.2"/>
  <cols>
    <col min="1" max="2" width="45.7109375" style="1" bestFit="1" customWidth="1"/>
    <col min="3" max="3" width="42.85546875" style="1" bestFit="1" customWidth="1"/>
    <col min="4" max="4" width="38.85546875" style="1" bestFit="1" customWidth="1"/>
    <col min="5" max="5" width="18.28515625" style="1" bestFit="1" customWidth="1"/>
    <col min="6" max="6" width="23" style="1" hidden="1" customWidth="1"/>
    <col min="7" max="7" width="21.7109375" style="1" bestFit="1" customWidth="1"/>
    <col min="8" max="8" width="19.28515625" style="1" bestFit="1" customWidth="1"/>
    <col min="9" max="9" width="19.140625" style="1" hidden="1" customWidth="1"/>
    <col min="10" max="10" width="15.5703125" style="1" bestFit="1" customWidth="1"/>
    <col min="11" max="11" width="25.5703125" style="1" bestFit="1" customWidth="1"/>
    <col min="12" max="12" width="25.5703125" style="1" customWidth="1"/>
    <col min="13" max="13" width="21.28515625" style="1" bestFit="1" customWidth="1"/>
    <col min="14" max="14" width="32.28515625" style="1" bestFit="1" customWidth="1"/>
    <col min="15" max="15" width="39.42578125" style="1" bestFit="1" customWidth="1"/>
    <col min="16" max="16384" width="11.42578125" style="1"/>
  </cols>
  <sheetData>
    <row r="1" spans="1:21" ht="31.5" customHeight="1" x14ac:dyDescent="0.2">
      <c r="A1" s="24" t="s">
        <v>95</v>
      </c>
      <c r="B1" s="25" t="s">
        <v>1</v>
      </c>
      <c r="C1" s="26" t="s">
        <v>96</v>
      </c>
    </row>
    <row r="2" spans="1:21" ht="15" customHeight="1" x14ac:dyDescent="0.2">
      <c r="A2" s="27" t="s">
        <v>97</v>
      </c>
      <c r="B2" s="28"/>
      <c r="C2" s="26"/>
    </row>
    <row r="3" spans="1:21" x14ac:dyDescent="0.2">
      <c r="A3" s="1">
        <f>COUNTA(A11:A25)+11</f>
        <v>25</v>
      </c>
      <c r="B3" s="29"/>
    </row>
    <row r="4" spans="1:21" x14ac:dyDescent="0.2">
      <c r="A4" s="30" t="s">
        <v>98</v>
      </c>
      <c r="B4" s="31"/>
      <c r="C4" s="30"/>
    </row>
    <row r="5" spans="1:21" x14ac:dyDescent="0.2">
      <c r="A5" s="32"/>
      <c r="B5" s="32"/>
      <c r="C5" s="33" t="s">
        <v>5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21" x14ac:dyDescent="0.2">
      <c r="A6" s="35" t="s">
        <v>239</v>
      </c>
      <c r="B6" s="36"/>
      <c r="C6" s="35">
        <v>2</v>
      </c>
      <c r="F6" s="1">
        <v>2</v>
      </c>
    </row>
    <row r="7" spans="1:21" x14ac:dyDescent="0.2">
      <c r="A7" s="35" t="s">
        <v>278</v>
      </c>
      <c r="B7" s="35" t="s">
        <v>241</v>
      </c>
      <c r="C7" s="1" t="str">
        <f>MID(A8,FIND(" ",A8,15)+1,FIND(":",A8,FIND(" ",A8,15))-FIND(" ",A8,15)-1)</f>
        <v>CB-0101</v>
      </c>
      <c r="D7" s="1" t="str">
        <f>MID(B8,23,2)</f>
        <v>03</v>
      </c>
      <c r="E7" s="27" t="s">
        <v>97</v>
      </c>
      <c r="F7" s="27" t="s">
        <v>6</v>
      </c>
      <c r="G7" s="1" t="str">
        <f>MID(A8,FIND(" ",A8,14)+1,7)</f>
        <v>CB-0101</v>
      </c>
      <c r="H7" s="1" t="s">
        <v>7</v>
      </c>
    </row>
    <row r="8" spans="1:21" ht="25.5" x14ac:dyDescent="0.2">
      <c r="A8" s="35" t="s">
        <v>242</v>
      </c>
      <c r="B8" s="35" t="s">
        <v>243</v>
      </c>
      <c r="D8" s="1" t="str">
        <f>MID(A7,7,150)</f>
        <v>L SANTAFE.</v>
      </c>
      <c r="E8" s="1" t="s">
        <v>7</v>
      </c>
    </row>
    <row r="9" spans="1:21" x14ac:dyDescent="0.2">
      <c r="A9" s="35" t="s">
        <v>279</v>
      </c>
      <c r="B9" s="35" t="s">
        <v>245</v>
      </c>
    </row>
    <row r="10" spans="1:21" x14ac:dyDescent="0.2">
      <c r="A10" s="30"/>
      <c r="B10" s="31"/>
      <c r="C10" s="30"/>
    </row>
    <row r="11" spans="1:21" ht="13.5" thickBot="1" x14ac:dyDescent="0.25">
      <c r="A11" s="37"/>
      <c r="B11" s="38"/>
      <c r="C11" s="37"/>
    </row>
    <row r="12" spans="1:21" ht="25.5" x14ac:dyDescent="0.2">
      <c r="A12" s="39" t="s">
        <v>8</v>
      </c>
      <c r="B12" s="40" t="s">
        <v>9</v>
      </c>
      <c r="C12" s="41" t="s">
        <v>10</v>
      </c>
      <c r="D12" s="42" t="s">
        <v>11</v>
      </c>
      <c r="E12" s="43" t="s">
        <v>12</v>
      </c>
      <c r="F12" s="42" t="s">
        <v>13</v>
      </c>
      <c r="G12" s="42" t="s">
        <v>14</v>
      </c>
      <c r="H12" s="42" t="s">
        <v>15</v>
      </c>
      <c r="I12" s="42" t="s">
        <v>16</v>
      </c>
      <c r="J12" s="43" t="s">
        <v>17</v>
      </c>
      <c r="K12" s="42" t="s">
        <v>18</v>
      </c>
      <c r="L12" s="42"/>
      <c r="M12" s="43" t="s">
        <v>19</v>
      </c>
      <c r="N12" s="42" t="s">
        <v>20</v>
      </c>
      <c r="O12" s="44" t="s">
        <v>21</v>
      </c>
      <c r="P12" s="1" t="s">
        <v>22</v>
      </c>
      <c r="Q12" s="1" t="s">
        <v>23</v>
      </c>
      <c r="R12" s="1" t="s">
        <v>24</v>
      </c>
      <c r="S12" s="1" t="s">
        <v>25</v>
      </c>
      <c r="T12" s="1" t="s">
        <v>26</v>
      </c>
    </row>
    <row r="13" spans="1:21" ht="25.5" x14ac:dyDescent="0.2">
      <c r="A13" s="45" t="s">
        <v>27</v>
      </c>
      <c r="B13" s="46"/>
      <c r="C13" s="47" t="s">
        <v>28</v>
      </c>
      <c r="D13" s="47" t="s">
        <v>29</v>
      </c>
      <c r="E13" s="47" t="s">
        <v>30</v>
      </c>
      <c r="F13" s="47" t="s">
        <v>31</v>
      </c>
      <c r="G13" s="47" t="s">
        <v>32</v>
      </c>
      <c r="H13" s="47" t="s">
        <v>33</v>
      </c>
      <c r="I13" s="47" t="s">
        <v>16</v>
      </c>
      <c r="J13" s="47" t="s">
        <v>17</v>
      </c>
      <c r="K13" s="47" t="s">
        <v>34</v>
      </c>
      <c r="L13" s="47"/>
      <c r="M13" s="47" t="s">
        <v>35</v>
      </c>
      <c r="N13" s="47" t="s">
        <v>20</v>
      </c>
      <c r="O13" s="48" t="s">
        <v>21</v>
      </c>
    </row>
    <row r="14" spans="1:21" x14ac:dyDescent="0.2">
      <c r="A14" s="49" t="s">
        <v>97</v>
      </c>
      <c r="B14" s="49" t="s">
        <v>36</v>
      </c>
      <c r="C14" s="50" t="s">
        <v>37</v>
      </c>
      <c r="D14" s="50" t="s">
        <v>38</v>
      </c>
      <c r="E14" s="62">
        <v>15756351000</v>
      </c>
      <c r="F14" s="62">
        <v>0</v>
      </c>
      <c r="G14" s="62">
        <v>0</v>
      </c>
      <c r="H14" s="62">
        <v>15756351000</v>
      </c>
      <c r="I14" s="62">
        <v>2223815.9</v>
      </c>
      <c r="J14" s="62">
        <v>17294474.010000002</v>
      </c>
      <c r="K14" s="51">
        <v>0.1</v>
      </c>
      <c r="L14" s="51"/>
      <c r="M14" s="51">
        <v>15739056525.99</v>
      </c>
      <c r="N14" s="51">
        <v>0</v>
      </c>
      <c r="O14" s="52">
        <v>17294474.010000002</v>
      </c>
      <c r="P14" s="1" t="s">
        <v>99</v>
      </c>
      <c r="Q14" s="53">
        <f>(H14-J14-M14)+(E14+G14-H14)</f>
        <v>0</v>
      </c>
      <c r="R14" s="1">
        <v>1</v>
      </c>
      <c r="S14" s="1" t="str">
        <f>MID(P14,2,1)</f>
        <v>2</v>
      </c>
      <c r="T14" s="1" t="str">
        <f>MID(P14,3,2)</f>
        <v>FD</v>
      </c>
      <c r="U14" s="1" t="str">
        <f t="shared" ref="U14:U25" si="0">IF(MID(B14,2,1)="9","´9000000000000000000000",B14)</f>
        <v>´2000000000000000000000</v>
      </c>
    </row>
    <row r="15" spans="1:21" x14ac:dyDescent="0.2">
      <c r="A15" s="49" t="s">
        <v>97</v>
      </c>
      <c r="B15" s="49" t="s">
        <v>40</v>
      </c>
      <c r="C15" s="50" t="s">
        <v>41</v>
      </c>
      <c r="D15" s="50" t="s">
        <v>42</v>
      </c>
      <c r="E15" s="62">
        <v>135600000</v>
      </c>
      <c r="F15" s="62">
        <v>0</v>
      </c>
      <c r="G15" s="62">
        <v>0</v>
      </c>
      <c r="H15" s="62">
        <v>135600000</v>
      </c>
      <c r="I15" s="62">
        <v>2219711</v>
      </c>
      <c r="J15" s="62">
        <v>17111055</v>
      </c>
      <c r="K15" s="51">
        <v>12.61</v>
      </c>
      <c r="L15" s="51"/>
      <c r="M15" s="51">
        <v>118488945</v>
      </c>
      <c r="N15" s="51">
        <v>0</v>
      </c>
      <c r="O15" s="52">
        <v>17111055</v>
      </c>
      <c r="P15" s="1" t="s">
        <v>99</v>
      </c>
      <c r="Q15" s="53">
        <f t="shared" ref="Q15:Q25" si="1">(H15-J15-M15)+(E15+G15-H15)</f>
        <v>0</v>
      </c>
      <c r="R15" s="1">
        <v>2</v>
      </c>
      <c r="S15" s="1" t="str">
        <f t="shared" ref="S15:S25" si="2">MID(P15,2,1)</f>
        <v>2</v>
      </c>
      <c r="T15" s="1" t="str">
        <f t="shared" ref="T15:T25" si="3">MID(P15,3,2)</f>
        <v>FD</v>
      </c>
      <c r="U15" s="1" t="str">
        <f t="shared" si="0"/>
        <v>´2100000000000000000000</v>
      </c>
    </row>
    <row r="16" spans="1:21" x14ac:dyDescent="0.2">
      <c r="A16" s="49" t="s">
        <v>97</v>
      </c>
      <c r="B16" s="49" t="s">
        <v>43</v>
      </c>
      <c r="C16" s="50" t="s">
        <v>44</v>
      </c>
      <c r="D16" s="50" t="s">
        <v>100</v>
      </c>
      <c r="E16" s="62">
        <v>135600000</v>
      </c>
      <c r="F16" s="62">
        <v>0</v>
      </c>
      <c r="G16" s="62">
        <v>0</v>
      </c>
      <c r="H16" s="62">
        <v>135600000</v>
      </c>
      <c r="I16" s="62">
        <v>2219711</v>
      </c>
      <c r="J16" s="62">
        <v>17111055</v>
      </c>
      <c r="K16" s="51">
        <v>12.61</v>
      </c>
      <c r="L16" s="51"/>
      <c r="M16" s="51">
        <v>118488945</v>
      </c>
      <c r="N16" s="51">
        <v>0</v>
      </c>
      <c r="O16" s="52">
        <v>17111055</v>
      </c>
      <c r="P16" s="1" t="s">
        <v>99</v>
      </c>
      <c r="Q16" s="53">
        <f t="shared" si="1"/>
        <v>0</v>
      </c>
      <c r="R16" s="1">
        <v>3</v>
      </c>
      <c r="S16" s="1" t="str">
        <f t="shared" si="2"/>
        <v>2</v>
      </c>
      <c r="T16" s="1" t="str">
        <f t="shared" si="3"/>
        <v>FD</v>
      </c>
      <c r="U16" s="1" t="str">
        <f t="shared" si="0"/>
        <v>´2120000000000000000000</v>
      </c>
    </row>
    <row r="17" spans="1:21" x14ac:dyDescent="0.2">
      <c r="A17" s="49" t="s">
        <v>97</v>
      </c>
      <c r="B17" s="49" t="s">
        <v>46</v>
      </c>
      <c r="C17" s="50" t="s">
        <v>47</v>
      </c>
      <c r="D17" s="50" t="s">
        <v>48</v>
      </c>
      <c r="E17" s="62">
        <v>132600000</v>
      </c>
      <c r="F17" s="62">
        <v>0</v>
      </c>
      <c r="G17" s="62">
        <v>0</v>
      </c>
      <c r="H17" s="62">
        <v>132600000</v>
      </c>
      <c r="I17" s="62">
        <v>2158737</v>
      </c>
      <c r="J17" s="62">
        <v>11529056</v>
      </c>
      <c r="K17" s="51">
        <v>8.69</v>
      </c>
      <c r="L17" s="51"/>
      <c r="M17" s="51">
        <v>121070944</v>
      </c>
      <c r="N17" s="51">
        <v>0</v>
      </c>
      <c r="O17" s="52">
        <v>11529056</v>
      </c>
      <c r="P17" s="1" t="s">
        <v>99</v>
      </c>
      <c r="Q17" s="53">
        <f t="shared" si="1"/>
        <v>0</v>
      </c>
      <c r="R17" s="1">
        <v>5</v>
      </c>
      <c r="S17" s="1" t="str">
        <f t="shared" si="2"/>
        <v>2</v>
      </c>
      <c r="T17" s="1" t="str">
        <f t="shared" si="3"/>
        <v>FD</v>
      </c>
      <c r="U17" s="1" t="str">
        <f t="shared" si="0"/>
        <v>´2120300000000000000000</v>
      </c>
    </row>
    <row r="18" spans="1:21" x14ac:dyDescent="0.2">
      <c r="A18" s="49" t="s">
        <v>97</v>
      </c>
      <c r="B18" s="49" t="s">
        <v>55</v>
      </c>
      <c r="C18" s="50" t="s">
        <v>56</v>
      </c>
      <c r="D18" s="50" t="s">
        <v>57</v>
      </c>
      <c r="E18" s="62">
        <v>3000000</v>
      </c>
      <c r="F18" s="62">
        <v>0</v>
      </c>
      <c r="G18" s="62">
        <v>0</v>
      </c>
      <c r="H18" s="62">
        <v>3000000</v>
      </c>
      <c r="I18" s="62">
        <v>60974</v>
      </c>
      <c r="J18" s="62">
        <v>5581999</v>
      </c>
      <c r="K18" s="51">
        <v>186.06</v>
      </c>
      <c r="L18" s="51"/>
      <c r="M18" s="51">
        <v>-2581999</v>
      </c>
      <c r="N18" s="51">
        <v>0</v>
      </c>
      <c r="O18" s="52">
        <v>5581999</v>
      </c>
      <c r="P18" s="1" t="s">
        <v>99</v>
      </c>
      <c r="Q18" s="53">
        <f t="shared" si="1"/>
        <v>0</v>
      </c>
      <c r="R18" s="1">
        <v>5</v>
      </c>
      <c r="S18" s="1" t="str">
        <f t="shared" si="2"/>
        <v>2</v>
      </c>
      <c r="T18" s="1" t="str">
        <f t="shared" si="3"/>
        <v>FD</v>
      </c>
      <c r="U18" s="1" t="str">
        <f t="shared" si="0"/>
        <v>´2129900000000000000000</v>
      </c>
    </row>
    <row r="19" spans="1:21" x14ac:dyDescent="0.2">
      <c r="A19" s="49" t="s">
        <v>97</v>
      </c>
      <c r="B19" s="49" t="s">
        <v>58</v>
      </c>
      <c r="C19" s="50" t="s">
        <v>59</v>
      </c>
      <c r="D19" s="50" t="s">
        <v>60</v>
      </c>
      <c r="E19" s="62">
        <v>15610117000</v>
      </c>
      <c r="F19" s="62">
        <v>0</v>
      </c>
      <c r="G19" s="62">
        <v>0</v>
      </c>
      <c r="H19" s="62">
        <v>15610117000</v>
      </c>
      <c r="I19" s="62">
        <v>0</v>
      </c>
      <c r="J19" s="62">
        <v>0</v>
      </c>
      <c r="K19" s="51">
        <v>0</v>
      </c>
      <c r="L19" s="51"/>
      <c r="M19" s="51">
        <v>15610117000</v>
      </c>
      <c r="N19" s="51">
        <v>0</v>
      </c>
      <c r="O19" s="52">
        <v>0</v>
      </c>
      <c r="P19" s="1" t="s">
        <v>99</v>
      </c>
      <c r="Q19" s="53">
        <f t="shared" si="1"/>
        <v>0</v>
      </c>
      <c r="R19" s="1">
        <v>2</v>
      </c>
      <c r="S19" s="1" t="str">
        <f t="shared" si="2"/>
        <v>2</v>
      </c>
      <c r="T19" s="1" t="str">
        <f t="shared" si="3"/>
        <v>FD</v>
      </c>
      <c r="U19" s="1" t="str">
        <f t="shared" si="0"/>
        <v>´2200000000000000000000</v>
      </c>
    </row>
    <row r="20" spans="1:21" x14ac:dyDescent="0.2">
      <c r="A20" s="49" t="s">
        <v>97</v>
      </c>
      <c r="B20" s="49" t="s">
        <v>61</v>
      </c>
      <c r="C20" s="50" t="s">
        <v>62</v>
      </c>
      <c r="D20" s="50" t="s">
        <v>63</v>
      </c>
      <c r="E20" s="62">
        <v>15610117000</v>
      </c>
      <c r="F20" s="62">
        <v>0</v>
      </c>
      <c r="G20" s="62">
        <v>0</v>
      </c>
      <c r="H20" s="62">
        <v>15610117000</v>
      </c>
      <c r="I20" s="62">
        <v>0</v>
      </c>
      <c r="J20" s="62">
        <v>0</v>
      </c>
      <c r="K20" s="51">
        <v>0</v>
      </c>
      <c r="L20" s="51"/>
      <c r="M20" s="51">
        <v>15610117000</v>
      </c>
      <c r="N20" s="51">
        <v>0</v>
      </c>
      <c r="O20" s="52">
        <v>0</v>
      </c>
      <c r="P20" s="1" t="s">
        <v>99</v>
      </c>
      <c r="Q20" s="53">
        <f t="shared" si="1"/>
        <v>0</v>
      </c>
      <c r="R20" s="1">
        <v>3</v>
      </c>
      <c r="S20" s="1" t="str">
        <f t="shared" si="2"/>
        <v>2</v>
      </c>
      <c r="T20" s="1" t="str">
        <f t="shared" si="3"/>
        <v>FD</v>
      </c>
      <c r="U20" s="1" t="str">
        <f t="shared" si="0"/>
        <v>´2240000000000000000000</v>
      </c>
    </row>
    <row r="21" spans="1:21" x14ac:dyDescent="0.2">
      <c r="A21" s="49" t="s">
        <v>97</v>
      </c>
      <c r="B21" s="49" t="s">
        <v>64</v>
      </c>
      <c r="C21" s="50" t="s">
        <v>65</v>
      </c>
      <c r="D21" s="50" t="s">
        <v>66</v>
      </c>
      <c r="E21" s="62">
        <v>15610117000</v>
      </c>
      <c r="F21" s="62">
        <v>0</v>
      </c>
      <c r="G21" s="62">
        <v>0</v>
      </c>
      <c r="H21" s="62">
        <v>15610117000</v>
      </c>
      <c r="I21" s="62">
        <v>0</v>
      </c>
      <c r="J21" s="62">
        <v>0</v>
      </c>
      <c r="K21" s="51">
        <v>0</v>
      </c>
      <c r="L21" s="51"/>
      <c r="M21" s="51">
        <v>15610117000</v>
      </c>
      <c r="N21" s="51">
        <v>0</v>
      </c>
      <c r="O21" s="52">
        <v>0</v>
      </c>
      <c r="P21" s="1" t="s">
        <v>99</v>
      </c>
      <c r="Q21" s="53">
        <f t="shared" si="1"/>
        <v>0</v>
      </c>
      <c r="R21" s="1">
        <v>5</v>
      </c>
      <c r="S21" s="1" t="str">
        <f t="shared" si="2"/>
        <v>2</v>
      </c>
      <c r="T21" s="1" t="str">
        <f t="shared" si="3"/>
        <v>FD</v>
      </c>
      <c r="U21" s="1" t="str">
        <f t="shared" si="0"/>
        <v>´2240500000000000000000</v>
      </c>
    </row>
    <row r="22" spans="1:21" x14ac:dyDescent="0.2">
      <c r="A22" s="49" t="s">
        <v>97</v>
      </c>
      <c r="B22" s="49" t="s">
        <v>67</v>
      </c>
      <c r="C22" s="50" t="s">
        <v>68</v>
      </c>
      <c r="D22" s="50" t="s">
        <v>69</v>
      </c>
      <c r="E22" s="62">
        <v>15610117000</v>
      </c>
      <c r="F22" s="62">
        <v>0</v>
      </c>
      <c r="G22" s="62">
        <v>0</v>
      </c>
      <c r="H22" s="62">
        <v>15610117000</v>
      </c>
      <c r="I22" s="62">
        <v>0</v>
      </c>
      <c r="J22" s="62">
        <v>0</v>
      </c>
      <c r="K22" s="51">
        <v>0</v>
      </c>
      <c r="L22" s="51"/>
      <c r="M22" s="51">
        <v>15610117000</v>
      </c>
      <c r="N22" s="51">
        <v>0</v>
      </c>
      <c r="O22" s="52">
        <v>0</v>
      </c>
      <c r="P22" s="1" t="s">
        <v>99</v>
      </c>
      <c r="Q22" s="53">
        <f t="shared" si="1"/>
        <v>0</v>
      </c>
      <c r="R22" s="1">
        <v>7</v>
      </c>
      <c r="S22" s="1" t="str">
        <f t="shared" si="2"/>
        <v>2</v>
      </c>
      <c r="T22" s="1" t="str">
        <f t="shared" si="3"/>
        <v>FD</v>
      </c>
      <c r="U22" s="1" t="str">
        <f t="shared" si="0"/>
        <v>´2240501000000000000000</v>
      </c>
    </row>
    <row r="23" spans="1:21" x14ac:dyDescent="0.2">
      <c r="A23" s="49" t="s">
        <v>97</v>
      </c>
      <c r="B23" s="49" t="s">
        <v>70</v>
      </c>
      <c r="C23" s="50" t="s">
        <v>71</v>
      </c>
      <c r="D23" s="50" t="s">
        <v>72</v>
      </c>
      <c r="E23" s="62">
        <v>10634000</v>
      </c>
      <c r="F23" s="62">
        <v>0</v>
      </c>
      <c r="G23" s="62">
        <v>0</v>
      </c>
      <c r="H23" s="62">
        <v>10634000</v>
      </c>
      <c r="I23" s="62">
        <v>4104.8999999999996</v>
      </c>
      <c r="J23" s="62">
        <v>183419.01</v>
      </c>
      <c r="K23" s="51">
        <v>1.72</v>
      </c>
      <c r="L23" s="51"/>
      <c r="M23" s="51">
        <v>10450580.99</v>
      </c>
      <c r="N23" s="51">
        <v>0</v>
      </c>
      <c r="O23" s="52">
        <v>183419.01</v>
      </c>
      <c r="P23" s="1" t="s">
        <v>99</v>
      </c>
      <c r="Q23" s="53">
        <f t="shared" si="1"/>
        <v>0</v>
      </c>
      <c r="R23" s="1">
        <v>2</v>
      </c>
      <c r="S23" s="1" t="str">
        <f t="shared" si="2"/>
        <v>2</v>
      </c>
      <c r="T23" s="1" t="str">
        <f t="shared" si="3"/>
        <v>FD</v>
      </c>
      <c r="U23" s="1" t="str">
        <f t="shared" si="0"/>
        <v>´2400000000000000000000</v>
      </c>
    </row>
    <row r="24" spans="1:21" x14ac:dyDescent="0.2">
      <c r="A24" s="49" t="s">
        <v>97</v>
      </c>
      <c r="B24" s="49" t="s">
        <v>73</v>
      </c>
      <c r="C24" s="50" t="s">
        <v>74</v>
      </c>
      <c r="D24" s="50" t="s">
        <v>101</v>
      </c>
      <c r="E24" s="62">
        <v>10634000</v>
      </c>
      <c r="F24" s="62">
        <v>0</v>
      </c>
      <c r="G24" s="62">
        <v>0</v>
      </c>
      <c r="H24" s="62">
        <v>10634000</v>
      </c>
      <c r="I24" s="62">
        <v>4104.8999999999996</v>
      </c>
      <c r="J24" s="62">
        <v>183419.01</v>
      </c>
      <c r="K24" s="51">
        <v>1.72</v>
      </c>
      <c r="L24" s="51"/>
      <c r="M24" s="51">
        <v>10450580.99</v>
      </c>
      <c r="N24" s="51">
        <v>0</v>
      </c>
      <c r="O24" s="52">
        <v>183419.01</v>
      </c>
      <c r="P24" s="1" t="s">
        <v>99</v>
      </c>
      <c r="Q24" s="53">
        <f t="shared" si="1"/>
        <v>0</v>
      </c>
      <c r="R24" s="1">
        <v>3</v>
      </c>
      <c r="S24" s="1" t="str">
        <f t="shared" si="2"/>
        <v>2</v>
      </c>
      <c r="T24" s="1" t="str">
        <f t="shared" si="3"/>
        <v>FD</v>
      </c>
      <c r="U24" s="1" t="str">
        <f t="shared" si="0"/>
        <v>´2430000000000000000000</v>
      </c>
    </row>
    <row r="25" spans="1:21" ht="26.25" thickBot="1" x14ac:dyDescent="0.25">
      <c r="A25" s="49" t="s">
        <v>97</v>
      </c>
      <c r="B25" s="49" t="s">
        <v>76</v>
      </c>
      <c r="C25" s="54" t="s">
        <v>77</v>
      </c>
      <c r="D25" s="54" t="s">
        <v>102</v>
      </c>
      <c r="E25" s="63">
        <v>10634000</v>
      </c>
      <c r="F25" s="63">
        <v>0</v>
      </c>
      <c r="G25" s="63">
        <v>0</v>
      </c>
      <c r="H25" s="63">
        <v>10634000</v>
      </c>
      <c r="I25" s="63">
        <v>4104.8999999999996</v>
      </c>
      <c r="J25" s="63">
        <v>183419.01</v>
      </c>
      <c r="K25" s="55">
        <v>1.72</v>
      </c>
      <c r="L25" s="55"/>
      <c r="M25" s="55">
        <v>10450580.99</v>
      </c>
      <c r="N25" s="55">
        <v>0</v>
      </c>
      <c r="O25" s="56">
        <v>183419.01</v>
      </c>
      <c r="P25" s="1" t="s">
        <v>99</v>
      </c>
      <c r="Q25" s="53">
        <f t="shared" si="1"/>
        <v>0</v>
      </c>
      <c r="R25" s="1">
        <v>5</v>
      </c>
      <c r="S25" s="1" t="str">
        <f t="shared" si="2"/>
        <v>2</v>
      </c>
      <c r="T25" s="1" t="str">
        <f t="shared" si="3"/>
        <v>FD</v>
      </c>
      <c r="U25" s="1" t="str">
        <f t="shared" si="0"/>
        <v>´2430200000000000000000</v>
      </c>
    </row>
    <row r="26" spans="1:21" x14ac:dyDescent="0.2">
      <c r="E26" s="60"/>
      <c r="F26" s="60"/>
      <c r="G26" s="60"/>
      <c r="H26" s="60"/>
      <c r="I26" s="60"/>
      <c r="J26" s="60"/>
    </row>
    <row r="27" spans="1:21" x14ac:dyDescent="0.2">
      <c r="E27" s="60"/>
      <c r="F27" s="60"/>
      <c r="G27" s="60"/>
      <c r="H27" s="60"/>
      <c r="I27" s="60"/>
      <c r="J27" s="60"/>
    </row>
    <row r="28" spans="1:21" x14ac:dyDescent="0.2">
      <c r="E28" s="60"/>
      <c r="F28" s="60"/>
      <c r="G28" s="60"/>
      <c r="H28" s="60"/>
      <c r="I28" s="60"/>
      <c r="J28" s="60"/>
    </row>
    <row r="29" spans="1:21" x14ac:dyDescent="0.2">
      <c r="E29" s="60"/>
      <c r="F29" s="60"/>
      <c r="G29" s="60"/>
      <c r="H29" s="60"/>
      <c r="I29" s="60"/>
      <c r="J29" s="60"/>
    </row>
    <row r="30" spans="1:21" x14ac:dyDescent="0.2">
      <c r="E30" s="60"/>
      <c r="F30" s="60"/>
      <c r="G30" s="60"/>
      <c r="H30" s="60"/>
      <c r="I30" s="60"/>
      <c r="J30" s="60"/>
    </row>
    <row r="31" spans="1:21" x14ac:dyDescent="0.2">
      <c r="E31" s="60"/>
      <c r="F31" s="60"/>
      <c r="G31" s="60"/>
      <c r="H31" s="60"/>
      <c r="I31" s="60"/>
      <c r="J31" s="60"/>
    </row>
    <row r="32" spans="1:21" x14ac:dyDescent="0.2">
      <c r="E32" s="60"/>
      <c r="F32" s="60"/>
      <c r="G32" s="60"/>
      <c r="H32" s="60"/>
      <c r="I32" s="60"/>
      <c r="J32" s="60"/>
    </row>
    <row r="33" spans="5:10" x14ac:dyDescent="0.2">
      <c r="E33" s="60"/>
      <c r="F33" s="60"/>
      <c r="G33" s="60"/>
      <c r="H33" s="60"/>
      <c r="I33" s="60"/>
      <c r="J33" s="60"/>
    </row>
    <row r="34" spans="5:10" x14ac:dyDescent="0.2">
      <c r="E34" s="60"/>
      <c r="F34" s="60"/>
      <c r="G34" s="60"/>
      <c r="H34" s="60"/>
      <c r="I34" s="60"/>
      <c r="J34" s="60"/>
    </row>
    <row r="35" spans="5:10" x14ac:dyDescent="0.2">
      <c r="E35" s="60"/>
      <c r="F35" s="60"/>
      <c r="G35" s="60"/>
      <c r="H35" s="60"/>
      <c r="I35" s="60"/>
      <c r="J35" s="60"/>
    </row>
    <row r="36" spans="5:10" x14ac:dyDescent="0.2">
      <c r="E36" s="60"/>
      <c r="F36" s="60"/>
      <c r="G36" s="60"/>
      <c r="H36" s="60"/>
      <c r="I36" s="60"/>
      <c r="J36" s="60"/>
    </row>
    <row r="37" spans="5:10" x14ac:dyDescent="0.2">
      <c r="E37" s="60"/>
      <c r="F37" s="60"/>
      <c r="G37" s="60"/>
      <c r="H37" s="60"/>
      <c r="I37" s="60"/>
      <c r="J37" s="60"/>
    </row>
    <row r="38" spans="5:10" x14ac:dyDescent="0.2">
      <c r="E38" s="60"/>
      <c r="F38" s="60"/>
      <c r="G38" s="60"/>
      <c r="H38" s="60"/>
      <c r="I38" s="60"/>
      <c r="J38" s="60"/>
    </row>
    <row r="39" spans="5:10" x14ac:dyDescent="0.2">
      <c r="E39" s="60"/>
      <c r="F39" s="60"/>
      <c r="G39" s="60"/>
      <c r="H39" s="60"/>
      <c r="I39" s="60"/>
      <c r="J39" s="60"/>
    </row>
    <row r="40" spans="5:10" x14ac:dyDescent="0.2">
      <c r="E40" s="60"/>
      <c r="F40" s="60"/>
      <c r="G40" s="60"/>
      <c r="H40" s="60"/>
      <c r="I40" s="60"/>
      <c r="J40" s="60"/>
    </row>
    <row r="41" spans="5:10" x14ac:dyDescent="0.2">
      <c r="E41" s="60"/>
      <c r="F41" s="60"/>
      <c r="G41" s="60"/>
      <c r="H41" s="60"/>
      <c r="I41" s="60"/>
      <c r="J41" s="60"/>
    </row>
    <row r="42" spans="5:10" x14ac:dyDescent="0.2">
      <c r="E42" s="60"/>
      <c r="F42" s="60"/>
      <c r="G42" s="60"/>
      <c r="H42" s="60"/>
      <c r="I42" s="60"/>
      <c r="J42" s="60"/>
    </row>
    <row r="43" spans="5:10" x14ac:dyDescent="0.2">
      <c r="E43" s="60"/>
      <c r="F43" s="60"/>
      <c r="G43" s="60"/>
      <c r="H43" s="60"/>
      <c r="I43" s="60"/>
      <c r="J43" s="60"/>
    </row>
    <row r="44" spans="5:10" x14ac:dyDescent="0.2">
      <c r="E44" s="60"/>
      <c r="F44" s="60"/>
      <c r="G44" s="60"/>
      <c r="H44" s="60"/>
      <c r="I44" s="60"/>
      <c r="J44" s="60"/>
    </row>
    <row r="45" spans="5:10" x14ac:dyDescent="0.2">
      <c r="E45" s="60"/>
      <c r="F45" s="60"/>
      <c r="G45" s="60"/>
      <c r="H45" s="60"/>
      <c r="I45" s="60"/>
      <c r="J45" s="60"/>
    </row>
    <row r="46" spans="5:10" x14ac:dyDescent="0.2">
      <c r="E46" s="60"/>
      <c r="F46" s="60"/>
      <c r="G46" s="60"/>
      <c r="H46" s="60"/>
      <c r="I46" s="60"/>
      <c r="J46" s="60"/>
    </row>
    <row r="47" spans="5:10" x14ac:dyDescent="0.2">
      <c r="E47" s="60"/>
      <c r="F47" s="60"/>
      <c r="G47" s="60"/>
      <c r="H47" s="60"/>
      <c r="I47" s="60"/>
      <c r="J47" s="60"/>
    </row>
    <row r="48" spans="5:10" x14ac:dyDescent="0.2">
      <c r="E48" s="60"/>
      <c r="F48" s="60"/>
      <c r="G48" s="60"/>
      <c r="H48" s="60"/>
      <c r="I48" s="60"/>
      <c r="J48" s="60"/>
    </row>
    <row r="49" spans="5:10" x14ac:dyDescent="0.2">
      <c r="E49" s="60"/>
      <c r="F49" s="60"/>
      <c r="G49" s="60"/>
      <c r="H49" s="60"/>
      <c r="I49" s="60"/>
      <c r="J49" s="60"/>
    </row>
    <row r="50" spans="5:10" x14ac:dyDescent="0.2">
      <c r="E50" s="60"/>
      <c r="F50" s="60"/>
      <c r="G50" s="60"/>
      <c r="H50" s="60"/>
      <c r="I50" s="60"/>
      <c r="J50" s="60"/>
    </row>
    <row r="51" spans="5:10" x14ac:dyDescent="0.2">
      <c r="E51" s="60"/>
      <c r="F51" s="60"/>
      <c r="G51" s="60"/>
      <c r="H51" s="60"/>
      <c r="I51" s="60"/>
      <c r="J51" s="60"/>
    </row>
  </sheetData>
  <hyperlinks>
    <hyperlink ref="C5" location="Indice!A1" display="Indice"/>
  </hyperlink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1"/>
  <sheetViews>
    <sheetView showGridLines="0" workbookViewId="0">
      <selection activeCell="D23" sqref="D23"/>
    </sheetView>
  </sheetViews>
  <sheetFormatPr baseColWidth="10" defaultRowHeight="12.75" x14ac:dyDescent="0.2"/>
  <cols>
    <col min="1" max="2" width="45.7109375" style="1" bestFit="1" customWidth="1"/>
    <col min="3" max="3" width="42.85546875" style="1" bestFit="1" customWidth="1"/>
    <col min="4" max="4" width="38.85546875" style="1" bestFit="1" customWidth="1"/>
    <col min="5" max="5" width="18.28515625" style="1" bestFit="1" customWidth="1"/>
    <col min="6" max="6" width="23" style="1" hidden="1" customWidth="1"/>
    <col min="7" max="7" width="21.7109375" style="1" bestFit="1" customWidth="1"/>
    <col min="8" max="8" width="19.28515625" style="1" bestFit="1" customWidth="1"/>
    <col min="9" max="9" width="19.140625" style="1" hidden="1" customWidth="1"/>
    <col min="10" max="10" width="15.5703125" style="1" bestFit="1" customWidth="1"/>
    <col min="11" max="11" width="25.5703125" style="1" bestFit="1" customWidth="1"/>
    <col min="12" max="12" width="25.5703125" style="1" customWidth="1"/>
    <col min="13" max="13" width="21.28515625" style="1" bestFit="1" customWidth="1"/>
    <col min="14" max="14" width="32.28515625" style="1" bestFit="1" customWidth="1"/>
    <col min="15" max="15" width="39.42578125" style="1" bestFit="1" customWidth="1"/>
    <col min="16" max="16384" width="11.42578125" style="1"/>
  </cols>
  <sheetData>
    <row r="1" spans="1:21" ht="31.5" customHeight="1" x14ac:dyDescent="0.2">
      <c r="A1" s="24" t="s">
        <v>103</v>
      </c>
      <c r="B1" s="25" t="s">
        <v>1</v>
      </c>
      <c r="C1" s="26" t="s">
        <v>104</v>
      </c>
    </row>
    <row r="2" spans="1:21" ht="15" customHeight="1" x14ac:dyDescent="0.2">
      <c r="A2" s="27" t="s">
        <v>105</v>
      </c>
      <c r="B2" s="28"/>
      <c r="C2" s="26"/>
    </row>
    <row r="3" spans="1:21" x14ac:dyDescent="0.2">
      <c r="A3" s="1">
        <f>COUNTA(A11:A26)+11</f>
        <v>26</v>
      </c>
      <c r="B3" s="29"/>
    </row>
    <row r="4" spans="1:21" x14ac:dyDescent="0.2">
      <c r="A4" s="30" t="s">
        <v>106</v>
      </c>
      <c r="B4" s="31"/>
      <c r="C4" s="30"/>
    </row>
    <row r="5" spans="1:21" x14ac:dyDescent="0.2">
      <c r="A5" s="32"/>
      <c r="B5" s="32"/>
      <c r="C5" s="33" t="s">
        <v>5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21" x14ac:dyDescent="0.2">
      <c r="A6" s="35" t="s">
        <v>239</v>
      </c>
      <c r="B6" s="36"/>
      <c r="C6" s="35">
        <v>2</v>
      </c>
      <c r="F6" s="1">
        <v>2</v>
      </c>
    </row>
    <row r="7" spans="1:21" x14ac:dyDescent="0.2">
      <c r="A7" s="35" t="s">
        <v>276</v>
      </c>
      <c r="B7" s="35" t="s">
        <v>241</v>
      </c>
      <c r="C7" s="1" t="str">
        <f>MID(A8,FIND(" ",A8,15)+1,FIND(":",A8,FIND(" ",A8,15))-FIND(" ",A8,15)-1)</f>
        <v>CB-0101</v>
      </c>
      <c r="D7" s="1" t="str">
        <f>MID(B8,23,2)</f>
        <v>03</v>
      </c>
      <c r="E7" s="27" t="s">
        <v>105</v>
      </c>
      <c r="F7" s="27" t="s">
        <v>6</v>
      </c>
      <c r="G7" s="1" t="str">
        <f>MID(A8,FIND(" ",A8,14)+1,7)</f>
        <v>CB-0101</v>
      </c>
      <c r="H7" s="1" t="s">
        <v>7</v>
      </c>
    </row>
    <row r="8" spans="1:21" ht="25.5" x14ac:dyDescent="0.2">
      <c r="A8" s="35" t="s">
        <v>242</v>
      </c>
      <c r="B8" s="35" t="s">
        <v>243</v>
      </c>
      <c r="D8" s="1" t="str">
        <f>MID(A7,7,150)</f>
        <v>L SAN CRISTOBAL.</v>
      </c>
      <c r="E8" s="1" t="s">
        <v>7</v>
      </c>
    </row>
    <row r="9" spans="1:21" x14ac:dyDescent="0.2">
      <c r="A9" s="35" t="s">
        <v>277</v>
      </c>
      <c r="B9" s="35" t="s">
        <v>245</v>
      </c>
    </row>
    <row r="10" spans="1:21" x14ac:dyDescent="0.2">
      <c r="A10" s="30"/>
      <c r="B10" s="31"/>
      <c r="C10" s="30"/>
    </row>
    <row r="11" spans="1:21" ht="13.5" thickBot="1" x14ac:dyDescent="0.25">
      <c r="A11" s="37"/>
      <c r="B11" s="38"/>
      <c r="C11" s="37"/>
    </row>
    <row r="12" spans="1:21" ht="25.5" x14ac:dyDescent="0.2">
      <c r="A12" s="39" t="s">
        <v>8</v>
      </c>
      <c r="B12" s="40" t="s">
        <v>9</v>
      </c>
      <c r="C12" s="41" t="s">
        <v>10</v>
      </c>
      <c r="D12" s="42" t="s">
        <v>11</v>
      </c>
      <c r="E12" s="43" t="s">
        <v>12</v>
      </c>
      <c r="F12" s="42" t="s">
        <v>13</v>
      </c>
      <c r="G12" s="42" t="s">
        <v>14</v>
      </c>
      <c r="H12" s="42" t="s">
        <v>15</v>
      </c>
      <c r="I12" s="42" t="s">
        <v>16</v>
      </c>
      <c r="J12" s="43" t="s">
        <v>17</v>
      </c>
      <c r="K12" s="42" t="s">
        <v>18</v>
      </c>
      <c r="L12" s="42"/>
      <c r="M12" s="43" t="s">
        <v>19</v>
      </c>
      <c r="N12" s="42" t="s">
        <v>20</v>
      </c>
      <c r="O12" s="44" t="s">
        <v>21</v>
      </c>
      <c r="P12" s="1" t="s">
        <v>22</v>
      </c>
      <c r="Q12" s="1" t="s">
        <v>23</v>
      </c>
      <c r="R12" s="1" t="s">
        <v>24</v>
      </c>
      <c r="S12" s="1" t="s">
        <v>25</v>
      </c>
      <c r="T12" s="1" t="s">
        <v>26</v>
      </c>
    </row>
    <row r="13" spans="1:21" ht="25.5" x14ac:dyDescent="0.2">
      <c r="A13" s="45" t="s">
        <v>27</v>
      </c>
      <c r="B13" s="46"/>
      <c r="C13" s="47" t="s">
        <v>28</v>
      </c>
      <c r="D13" s="47" t="s">
        <v>29</v>
      </c>
      <c r="E13" s="47" t="s">
        <v>30</v>
      </c>
      <c r="F13" s="47" t="s">
        <v>31</v>
      </c>
      <c r="G13" s="47" t="s">
        <v>32</v>
      </c>
      <c r="H13" s="47" t="s">
        <v>33</v>
      </c>
      <c r="I13" s="47" t="s">
        <v>16</v>
      </c>
      <c r="J13" s="47" t="s">
        <v>17</v>
      </c>
      <c r="K13" s="47" t="s">
        <v>34</v>
      </c>
      <c r="L13" s="47"/>
      <c r="M13" s="47" t="s">
        <v>35</v>
      </c>
      <c r="N13" s="47" t="s">
        <v>20</v>
      </c>
      <c r="O13" s="48" t="s">
        <v>21</v>
      </c>
    </row>
    <row r="14" spans="1:21" x14ac:dyDescent="0.2">
      <c r="A14" s="49" t="s">
        <v>105</v>
      </c>
      <c r="B14" s="49" t="s">
        <v>36</v>
      </c>
      <c r="C14" s="50" t="s">
        <v>37</v>
      </c>
      <c r="D14" s="50" t="s">
        <v>38</v>
      </c>
      <c r="E14" s="62">
        <v>43160488000</v>
      </c>
      <c r="F14" s="62">
        <v>0</v>
      </c>
      <c r="G14" s="62">
        <v>0</v>
      </c>
      <c r="H14" s="62">
        <v>43160488000</v>
      </c>
      <c r="I14" s="62">
        <v>12920099.52</v>
      </c>
      <c r="J14" s="62">
        <v>119627672.16</v>
      </c>
      <c r="K14" s="51">
        <v>0.27</v>
      </c>
      <c r="L14" s="51"/>
      <c r="M14" s="51">
        <v>43040860327.839996</v>
      </c>
      <c r="N14" s="51">
        <v>0</v>
      </c>
      <c r="O14" s="52">
        <v>119627672.16</v>
      </c>
      <c r="P14" s="1" t="s">
        <v>107</v>
      </c>
      <c r="Q14" s="53">
        <f>(H14-J14-M14)+(E14+G14-H14)</f>
        <v>0</v>
      </c>
      <c r="R14" s="1">
        <v>1</v>
      </c>
      <c r="S14" s="1" t="str">
        <f>MID(P14,2,1)</f>
        <v>2</v>
      </c>
      <c r="T14" s="1" t="str">
        <f>MID(P14,3,2)</f>
        <v>FD</v>
      </c>
      <c r="U14" s="1" t="str">
        <f t="shared" ref="U14:U26" si="0">IF(MID(B14,2,1)="9","´9000000000000000000000",B14)</f>
        <v>´2000000000000000000000</v>
      </c>
    </row>
    <row r="15" spans="1:21" x14ac:dyDescent="0.2">
      <c r="A15" s="49" t="s">
        <v>105</v>
      </c>
      <c r="B15" s="49" t="s">
        <v>40</v>
      </c>
      <c r="C15" s="50" t="s">
        <v>41</v>
      </c>
      <c r="D15" s="50" t="s">
        <v>42</v>
      </c>
      <c r="E15" s="62">
        <v>45150000</v>
      </c>
      <c r="F15" s="62">
        <v>0</v>
      </c>
      <c r="G15" s="62">
        <v>0</v>
      </c>
      <c r="H15" s="62">
        <v>45150000</v>
      </c>
      <c r="I15" s="62">
        <v>2782474</v>
      </c>
      <c r="J15" s="62">
        <v>37646343.5</v>
      </c>
      <c r="K15" s="51">
        <v>83.38</v>
      </c>
      <c r="L15" s="51"/>
      <c r="M15" s="51">
        <v>7503656.5</v>
      </c>
      <c r="N15" s="51">
        <v>0</v>
      </c>
      <c r="O15" s="52">
        <v>37646343.5</v>
      </c>
      <c r="P15" s="1" t="s">
        <v>107</v>
      </c>
      <c r="Q15" s="53">
        <f t="shared" ref="Q15:Q26" si="1">(H15-J15-M15)+(E15+G15-H15)</f>
        <v>0</v>
      </c>
      <c r="R15" s="1">
        <v>2</v>
      </c>
      <c r="S15" s="1" t="str">
        <f t="shared" ref="S15:S26" si="2">MID(P15,2,1)</f>
        <v>2</v>
      </c>
      <c r="T15" s="1" t="str">
        <f t="shared" ref="T15:T26" si="3">MID(P15,3,2)</f>
        <v>FD</v>
      </c>
      <c r="U15" s="1" t="str">
        <f t="shared" si="0"/>
        <v>´2100000000000000000000</v>
      </c>
    </row>
    <row r="16" spans="1:21" x14ac:dyDescent="0.2">
      <c r="A16" s="49" t="s">
        <v>105</v>
      </c>
      <c r="B16" s="49" t="s">
        <v>43</v>
      </c>
      <c r="C16" s="50" t="s">
        <v>44</v>
      </c>
      <c r="D16" s="50" t="s">
        <v>45</v>
      </c>
      <c r="E16" s="62">
        <v>45150000</v>
      </c>
      <c r="F16" s="62">
        <v>0</v>
      </c>
      <c r="G16" s="62">
        <v>0</v>
      </c>
      <c r="H16" s="62">
        <v>45150000</v>
      </c>
      <c r="I16" s="62">
        <v>2782474</v>
      </c>
      <c r="J16" s="62">
        <v>37646343.5</v>
      </c>
      <c r="K16" s="51">
        <v>83.38</v>
      </c>
      <c r="L16" s="51"/>
      <c r="M16" s="51">
        <v>7503656.5</v>
      </c>
      <c r="N16" s="51">
        <v>0</v>
      </c>
      <c r="O16" s="52">
        <v>37646343.5</v>
      </c>
      <c r="P16" s="1" t="s">
        <v>107</v>
      </c>
      <c r="Q16" s="53">
        <f t="shared" si="1"/>
        <v>0</v>
      </c>
      <c r="R16" s="1">
        <v>3</v>
      </c>
      <c r="S16" s="1" t="str">
        <f t="shared" si="2"/>
        <v>2</v>
      </c>
      <c r="T16" s="1" t="str">
        <f t="shared" si="3"/>
        <v>FD</v>
      </c>
      <c r="U16" s="1" t="str">
        <f t="shared" si="0"/>
        <v>´2120000000000000000000</v>
      </c>
    </row>
    <row r="17" spans="1:21" x14ac:dyDescent="0.2">
      <c r="A17" s="49" t="s">
        <v>105</v>
      </c>
      <c r="B17" s="49" t="s">
        <v>46</v>
      </c>
      <c r="C17" s="50" t="s">
        <v>47</v>
      </c>
      <c r="D17" s="50" t="s">
        <v>48</v>
      </c>
      <c r="E17" s="62">
        <v>45000000</v>
      </c>
      <c r="F17" s="62">
        <v>0</v>
      </c>
      <c r="G17" s="62">
        <v>0</v>
      </c>
      <c r="H17" s="62">
        <v>45000000</v>
      </c>
      <c r="I17" s="62">
        <v>2782474</v>
      </c>
      <c r="J17" s="62">
        <v>37646343.5</v>
      </c>
      <c r="K17" s="51">
        <v>83.65</v>
      </c>
      <c r="L17" s="51"/>
      <c r="M17" s="51">
        <v>7353656.5</v>
      </c>
      <c r="N17" s="51">
        <v>0</v>
      </c>
      <c r="O17" s="52">
        <v>37646343.5</v>
      </c>
      <c r="P17" s="1" t="s">
        <v>107</v>
      </c>
      <c r="Q17" s="53">
        <f t="shared" si="1"/>
        <v>0</v>
      </c>
      <c r="R17" s="1">
        <v>5</v>
      </c>
      <c r="S17" s="1" t="str">
        <f t="shared" si="2"/>
        <v>2</v>
      </c>
      <c r="T17" s="1" t="str">
        <f t="shared" si="3"/>
        <v>FD</v>
      </c>
      <c r="U17" s="1" t="str">
        <f t="shared" si="0"/>
        <v>´2120300000000000000000</v>
      </c>
    </row>
    <row r="18" spans="1:21" x14ac:dyDescent="0.2">
      <c r="A18" s="49" t="s">
        <v>105</v>
      </c>
      <c r="B18" s="49" t="s">
        <v>55</v>
      </c>
      <c r="C18" s="50" t="s">
        <v>56</v>
      </c>
      <c r="D18" s="50" t="s">
        <v>57</v>
      </c>
      <c r="E18" s="62">
        <v>150000</v>
      </c>
      <c r="F18" s="62">
        <v>0</v>
      </c>
      <c r="G18" s="62">
        <v>0</v>
      </c>
      <c r="H18" s="62">
        <v>150000</v>
      </c>
      <c r="I18" s="62">
        <v>0</v>
      </c>
      <c r="J18" s="62">
        <v>0</v>
      </c>
      <c r="K18" s="51">
        <v>0</v>
      </c>
      <c r="L18" s="51"/>
      <c r="M18" s="51">
        <v>150000</v>
      </c>
      <c r="N18" s="51">
        <v>0</v>
      </c>
      <c r="O18" s="52">
        <v>0</v>
      </c>
      <c r="P18" s="1" t="s">
        <v>107</v>
      </c>
      <c r="Q18" s="53">
        <f t="shared" si="1"/>
        <v>0</v>
      </c>
      <c r="R18" s="1">
        <v>5</v>
      </c>
      <c r="S18" s="1" t="str">
        <f t="shared" si="2"/>
        <v>2</v>
      </c>
      <c r="T18" s="1" t="str">
        <f t="shared" si="3"/>
        <v>FD</v>
      </c>
      <c r="U18" s="1" t="str">
        <f t="shared" si="0"/>
        <v>´2129900000000000000000</v>
      </c>
    </row>
    <row r="19" spans="1:21" x14ac:dyDescent="0.2">
      <c r="A19" s="49" t="s">
        <v>105</v>
      </c>
      <c r="B19" s="49" t="s">
        <v>58</v>
      </c>
      <c r="C19" s="50" t="s">
        <v>59</v>
      </c>
      <c r="D19" s="50" t="s">
        <v>60</v>
      </c>
      <c r="E19" s="62">
        <v>43115338000</v>
      </c>
      <c r="F19" s="62">
        <v>0</v>
      </c>
      <c r="G19" s="62">
        <v>0</v>
      </c>
      <c r="H19" s="62">
        <v>43115338000</v>
      </c>
      <c r="I19" s="62">
        <v>0</v>
      </c>
      <c r="J19" s="62">
        <v>0</v>
      </c>
      <c r="K19" s="51">
        <v>0</v>
      </c>
      <c r="L19" s="51"/>
      <c r="M19" s="51">
        <v>43115338000</v>
      </c>
      <c r="N19" s="51">
        <v>0</v>
      </c>
      <c r="O19" s="52">
        <v>0</v>
      </c>
      <c r="P19" s="1" t="s">
        <v>107</v>
      </c>
      <c r="Q19" s="53">
        <f t="shared" si="1"/>
        <v>0</v>
      </c>
      <c r="R19" s="1">
        <v>2</v>
      </c>
      <c r="S19" s="1" t="str">
        <f t="shared" si="2"/>
        <v>2</v>
      </c>
      <c r="T19" s="1" t="str">
        <f t="shared" si="3"/>
        <v>FD</v>
      </c>
      <c r="U19" s="1" t="str">
        <f t="shared" si="0"/>
        <v>´2200000000000000000000</v>
      </c>
    </row>
    <row r="20" spans="1:21" x14ac:dyDescent="0.2">
      <c r="A20" s="49" t="s">
        <v>105</v>
      </c>
      <c r="B20" s="49" t="s">
        <v>61</v>
      </c>
      <c r="C20" s="50" t="s">
        <v>62</v>
      </c>
      <c r="D20" s="50" t="s">
        <v>63</v>
      </c>
      <c r="E20" s="62">
        <v>43115338000</v>
      </c>
      <c r="F20" s="62">
        <v>0</v>
      </c>
      <c r="G20" s="62">
        <v>0</v>
      </c>
      <c r="H20" s="62">
        <v>43115338000</v>
      </c>
      <c r="I20" s="62">
        <v>0</v>
      </c>
      <c r="J20" s="62">
        <v>0</v>
      </c>
      <c r="K20" s="51">
        <v>0</v>
      </c>
      <c r="L20" s="51"/>
      <c r="M20" s="51">
        <v>43115338000</v>
      </c>
      <c r="N20" s="51">
        <v>0</v>
      </c>
      <c r="O20" s="52">
        <v>0</v>
      </c>
      <c r="P20" s="1" t="s">
        <v>107</v>
      </c>
      <c r="Q20" s="53">
        <f t="shared" si="1"/>
        <v>0</v>
      </c>
      <c r="R20" s="1">
        <v>3</v>
      </c>
      <c r="S20" s="1" t="str">
        <f t="shared" si="2"/>
        <v>2</v>
      </c>
      <c r="T20" s="1" t="str">
        <f t="shared" si="3"/>
        <v>FD</v>
      </c>
      <c r="U20" s="1" t="str">
        <f t="shared" si="0"/>
        <v>´2240000000000000000000</v>
      </c>
    </row>
    <row r="21" spans="1:21" x14ac:dyDescent="0.2">
      <c r="A21" s="49" t="s">
        <v>105</v>
      </c>
      <c r="B21" s="49" t="s">
        <v>64</v>
      </c>
      <c r="C21" s="50" t="s">
        <v>65</v>
      </c>
      <c r="D21" s="50" t="s">
        <v>66</v>
      </c>
      <c r="E21" s="62">
        <v>43115338000</v>
      </c>
      <c r="F21" s="62">
        <v>0</v>
      </c>
      <c r="G21" s="62">
        <v>0</v>
      </c>
      <c r="H21" s="62">
        <v>43115338000</v>
      </c>
      <c r="I21" s="62">
        <v>0</v>
      </c>
      <c r="J21" s="62">
        <v>0</v>
      </c>
      <c r="K21" s="51">
        <v>0</v>
      </c>
      <c r="L21" s="51"/>
      <c r="M21" s="51">
        <v>43115338000</v>
      </c>
      <c r="N21" s="51">
        <v>0</v>
      </c>
      <c r="O21" s="52">
        <v>0</v>
      </c>
      <c r="P21" s="1" t="s">
        <v>107</v>
      </c>
      <c r="Q21" s="53">
        <f t="shared" si="1"/>
        <v>0</v>
      </c>
      <c r="R21" s="1">
        <v>5</v>
      </c>
      <c r="S21" s="1" t="str">
        <f t="shared" si="2"/>
        <v>2</v>
      </c>
      <c r="T21" s="1" t="str">
        <f t="shared" si="3"/>
        <v>FD</v>
      </c>
      <c r="U21" s="1" t="str">
        <f t="shared" si="0"/>
        <v>´2240500000000000000000</v>
      </c>
    </row>
    <row r="22" spans="1:21" x14ac:dyDescent="0.2">
      <c r="A22" s="49" t="s">
        <v>105</v>
      </c>
      <c r="B22" s="49" t="s">
        <v>67</v>
      </c>
      <c r="C22" s="50" t="s">
        <v>68</v>
      </c>
      <c r="D22" s="50" t="s">
        <v>69</v>
      </c>
      <c r="E22" s="62">
        <v>43115338000</v>
      </c>
      <c r="F22" s="62">
        <v>0</v>
      </c>
      <c r="G22" s="62">
        <v>0</v>
      </c>
      <c r="H22" s="62">
        <v>43115338000</v>
      </c>
      <c r="I22" s="62">
        <v>0</v>
      </c>
      <c r="J22" s="62">
        <v>0</v>
      </c>
      <c r="K22" s="51">
        <v>0</v>
      </c>
      <c r="L22" s="51"/>
      <c r="M22" s="51">
        <v>43115338000</v>
      </c>
      <c r="N22" s="51">
        <v>0</v>
      </c>
      <c r="O22" s="52">
        <v>0</v>
      </c>
      <c r="P22" s="1" t="s">
        <v>107</v>
      </c>
      <c r="Q22" s="53">
        <f t="shared" si="1"/>
        <v>0</v>
      </c>
      <c r="R22" s="1">
        <v>7</v>
      </c>
      <c r="S22" s="1" t="str">
        <f t="shared" si="2"/>
        <v>2</v>
      </c>
      <c r="T22" s="1" t="str">
        <f t="shared" si="3"/>
        <v>FD</v>
      </c>
      <c r="U22" s="1" t="str">
        <f t="shared" si="0"/>
        <v>´2240501000000000000000</v>
      </c>
    </row>
    <row r="23" spans="1:21" x14ac:dyDescent="0.2">
      <c r="A23" s="49" t="s">
        <v>105</v>
      </c>
      <c r="B23" s="49" t="s">
        <v>70</v>
      </c>
      <c r="C23" s="50" t="s">
        <v>71</v>
      </c>
      <c r="D23" s="50" t="s">
        <v>72</v>
      </c>
      <c r="E23" s="62">
        <v>0</v>
      </c>
      <c r="F23" s="62">
        <v>0</v>
      </c>
      <c r="G23" s="62">
        <v>0</v>
      </c>
      <c r="H23" s="62">
        <v>0</v>
      </c>
      <c r="I23" s="62">
        <v>10137625.52</v>
      </c>
      <c r="J23" s="62">
        <v>81981328.659999996</v>
      </c>
      <c r="K23" s="51">
        <v>0</v>
      </c>
      <c r="L23" s="51"/>
      <c r="M23" s="51">
        <v>-81981328.659999996</v>
      </c>
      <c r="N23" s="51">
        <v>0</v>
      </c>
      <c r="O23" s="52">
        <v>81981328.659999996</v>
      </c>
      <c r="P23" s="1" t="s">
        <v>107</v>
      </c>
      <c r="Q23" s="53">
        <f t="shared" si="1"/>
        <v>0</v>
      </c>
      <c r="R23" s="1">
        <v>2</v>
      </c>
      <c r="S23" s="1" t="str">
        <f t="shared" si="2"/>
        <v>2</v>
      </c>
      <c r="T23" s="1" t="str">
        <f t="shared" si="3"/>
        <v>FD</v>
      </c>
      <c r="U23" s="1" t="str">
        <f t="shared" si="0"/>
        <v>´2400000000000000000000</v>
      </c>
    </row>
    <row r="24" spans="1:21" ht="25.5" x14ac:dyDescent="0.2">
      <c r="A24" s="49" t="s">
        <v>105</v>
      </c>
      <c r="B24" s="49" t="s">
        <v>73</v>
      </c>
      <c r="C24" s="50" t="s">
        <v>74</v>
      </c>
      <c r="D24" s="50" t="s">
        <v>75</v>
      </c>
      <c r="E24" s="62">
        <v>0</v>
      </c>
      <c r="F24" s="62">
        <v>0</v>
      </c>
      <c r="G24" s="62">
        <v>0</v>
      </c>
      <c r="H24" s="62">
        <v>0</v>
      </c>
      <c r="I24" s="62">
        <v>10137625.52</v>
      </c>
      <c r="J24" s="62">
        <v>25105316.66</v>
      </c>
      <c r="K24" s="51">
        <v>0</v>
      </c>
      <c r="L24" s="51"/>
      <c r="M24" s="51">
        <v>-25105316.66</v>
      </c>
      <c r="N24" s="51">
        <v>0</v>
      </c>
      <c r="O24" s="52">
        <v>25105316.66</v>
      </c>
      <c r="P24" s="1" t="s">
        <v>107</v>
      </c>
      <c r="Q24" s="53">
        <f t="shared" si="1"/>
        <v>0</v>
      </c>
      <c r="R24" s="1">
        <v>3</v>
      </c>
      <c r="S24" s="1" t="str">
        <f t="shared" si="2"/>
        <v>2</v>
      </c>
      <c r="T24" s="1" t="str">
        <f t="shared" si="3"/>
        <v>FD</v>
      </c>
      <c r="U24" s="1" t="str">
        <f t="shared" si="0"/>
        <v>´2430000000000000000000</v>
      </c>
    </row>
    <row r="25" spans="1:21" ht="25.5" x14ac:dyDescent="0.2">
      <c r="A25" s="49" t="s">
        <v>105</v>
      </c>
      <c r="B25" s="49" t="s">
        <v>76</v>
      </c>
      <c r="C25" s="50" t="s">
        <v>77</v>
      </c>
      <c r="D25" s="50" t="s">
        <v>78</v>
      </c>
      <c r="E25" s="62">
        <v>0</v>
      </c>
      <c r="F25" s="62">
        <v>0</v>
      </c>
      <c r="G25" s="62">
        <v>0</v>
      </c>
      <c r="H25" s="62">
        <v>0</v>
      </c>
      <c r="I25" s="62">
        <v>10137625.52</v>
      </c>
      <c r="J25" s="62">
        <v>25105316.66</v>
      </c>
      <c r="K25" s="51">
        <v>0</v>
      </c>
      <c r="L25" s="51"/>
      <c r="M25" s="51">
        <v>-25105316.66</v>
      </c>
      <c r="N25" s="51">
        <v>0</v>
      </c>
      <c r="O25" s="52">
        <v>25105316.66</v>
      </c>
      <c r="P25" s="1" t="s">
        <v>107</v>
      </c>
      <c r="Q25" s="53">
        <f t="shared" si="1"/>
        <v>0</v>
      </c>
      <c r="R25" s="1">
        <v>5</v>
      </c>
      <c r="S25" s="1" t="str">
        <f t="shared" si="2"/>
        <v>2</v>
      </c>
      <c r="T25" s="1" t="str">
        <f t="shared" si="3"/>
        <v>FD</v>
      </c>
      <c r="U25" s="1" t="str">
        <f t="shared" si="0"/>
        <v>´2430200000000000000000</v>
      </c>
    </row>
    <row r="26" spans="1:21" ht="13.5" thickBot="1" x14ac:dyDescent="0.25">
      <c r="A26" s="49" t="s">
        <v>105</v>
      </c>
      <c r="B26" s="49" t="s">
        <v>79</v>
      </c>
      <c r="C26" s="54" t="s">
        <v>80</v>
      </c>
      <c r="D26" s="54" t="s">
        <v>81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56876012</v>
      </c>
      <c r="K26" s="55">
        <v>0</v>
      </c>
      <c r="L26" s="55"/>
      <c r="M26" s="55">
        <v>-56876012</v>
      </c>
      <c r="N26" s="55">
        <v>0</v>
      </c>
      <c r="O26" s="56">
        <v>56876012</v>
      </c>
      <c r="P26" s="1" t="s">
        <v>107</v>
      </c>
      <c r="Q26" s="53">
        <f t="shared" si="1"/>
        <v>0</v>
      </c>
      <c r="R26" s="1">
        <v>3</v>
      </c>
      <c r="S26" s="1" t="str">
        <f t="shared" si="2"/>
        <v>2</v>
      </c>
      <c r="T26" s="1" t="str">
        <f t="shared" si="3"/>
        <v>FD</v>
      </c>
      <c r="U26" s="1" t="str">
        <f t="shared" si="0"/>
        <v>´2490000000000000000000</v>
      </c>
    </row>
    <row r="27" spans="1:21" x14ac:dyDescent="0.2">
      <c r="E27" s="60"/>
      <c r="F27" s="60"/>
      <c r="G27" s="60"/>
      <c r="H27" s="60"/>
      <c r="I27" s="60"/>
      <c r="J27" s="60"/>
    </row>
    <row r="28" spans="1:21" x14ac:dyDescent="0.2">
      <c r="E28" s="60"/>
      <c r="F28" s="60"/>
      <c r="G28" s="60"/>
      <c r="H28" s="60"/>
      <c r="I28" s="60"/>
      <c r="J28" s="60"/>
    </row>
    <row r="29" spans="1:21" x14ac:dyDescent="0.2">
      <c r="E29" s="60"/>
      <c r="F29" s="60"/>
      <c r="G29" s="60"/>
      <c r="H29" s="60"/>
      <c r="I29" s="60"/>
      <c r="J29" s="60"/>
    </row>
    <row r="30" spans="1:21" x14ac:dyDescent="0.2">
      <c r="E30" s="60"/>
      <c r="F30" s="60"/>
      <c r="G30" s="60"/>
      <c r="H30" s="60"/>
      <c r="I30" s="60"/>
      <c r="J30" s="60"/>
    </row>
    <row r="31" spans="1:21" x14ac:dyDescent="0.2">
      <c r="E31" s="60"/>
      <c r="F31" s="60"/>
      <c r="G31" s="60"/>
      <c r="H31" s="60"/>
      <c r="I31" s="60"/>
      <c r="J31" s="60"/>
    </row>
    <row r="32" spans="1:21" x14ac:dyDescent="0.2">
      <c r="E32" s="60"/>
      <c r="F32" s="60"/>
      <c r="G32" s="60"/>
      <c r="H32" s="60"/>
      <c r="I32" s="60"/>
      <c r="J32" s="60"/>
    </row>
    <row r="33" spans="5:10" x14ac:dyDescent="0.2">
      <c r="E33" s="60"/>
      <c r="F33" s="60"/>
      <c r="G33" s="60"/>
      <c r="H33" s="60"/>
      <c r="I33" s="60"/>
      <c r="J33" s="60"/>
    </row>
    <row r="34" spans="5:10" x14ac:dyDescent="0.2">
      <c r="E34" s="60"/>
      <c r="F34" s="60"/>
      <c r="G34" s="60"/>
      <c r="H34" s="60"/>
      <c r="I34" s="60"/>
      <c r="J34" s="60"/>
    </row>
    <row r="35" spans="5:10" x14ac:dyDescent="0.2">
      <c r="E35" s="60"/>
      <c r="F35" s="60"/>
      <c r="G35" s="60"/>
      <c r="H35" s="60"/>
      <c r="I35" s="60"/>
      <c r="J35" s="60"/>
    </row>
    <row r="36" spans="5:10" x14ac:dyDescent="0.2">
      <c r="E36" s="60"/>
      <c r="F36" s="60"/>
      <c r="G36" s="60"/>
      <c r="H36" s="60"/>
      <c r="I36" s="60"/>
      <c r="J36" s="60"/>
    </row>
    <row r="37" spans="5:10" x14ac:dyDescent="0.2">
      <c r="E37" s="60"/>
      <c r="F37" s="60"/>
      <c r="G37" s="60"/>
      <c r="H37" s="60"/>
      <c r="I37" s="60"/>
      <c r="J37" s="60"/>
    </row>
    <row r="38" spans="5:10" x14ac:dyDescent="0.2">
      <c r="E38" s="60"/>
      <c r="F38" s="60"/>
      <c r="G38" s="60"/>
      <c r="H38" s="60"/>
      <c r="I38" s="60"/>
      <c r="J38" s="60"/>
    </row>
    <row r="39" spans="5:10" x14ac:dyDescent="0.2">
      <c r="E39" s="60"/>
      <c r="F39" s="60"/>
      <c r="G39" s="60"/>
      <c r="H39" s="60"/>
      <c r="I39" s="60"/>
      <c r="J39" s="60"/>
    </row>
    <row r="40" spans="5:10" x14ac:dyDescent="0.2">
      <c r="E40" s="60"/>
      <c r="F40" s="60"/>
      <c r="G40" s="60"/>
      <c r="H40" s="60"/>
      <c r="I40" s="60"/>
      <c r="J40" s="60"/>
    </row>
    <row r="41" spans="5:10" x14ac:dyDescent="0.2">
      <c r="E41" s="60"/>
      <c r="F41" s="60"/>
      <c r="G41" s="60"/>
      <c r="H41" s="60"/>
      <c r="I41" s="60"/>
      <c r="J41" s="60"/>
    </row>
    <row r="42" spans="5:10" x14ac:dyDescent="0.2">
      <c r="E42" s="60"/>
      <c r="F42" s="60"/>
      <c r="G42" s="60"/>
      <c r="H42" s="60"/>
      <c r="I42" s="60"/>
      <c r="J42" s="60"/>
    </row>
    <row r="43" spans="5:10" x14ac:dyDescent="0.2">
      <c r="E43" s="60"/>
      <c r="F43" s="60"/>
      <c r="G43" s="60"/>
      <c r="H43" s="60"/>
      <c r="I43" s="60"/>
      <c r="J43" s="60"/>
    </row>
    <row r="44" spans="5:10" x14ac:dyDescent="0.2">
      <c r="E44" s="60"/>
      <c r="F44" s="60"/>
      <c r="G44" s="60"/>
      <c r="H44" s="60"/>
      <c r="I44" s="60"/>
      <c r="J44" s="60"/>
    </row>
    <row r="45" spans="5:10" x14ac:dyDescent="0.2">
      <c r="E45" s="60"/>
      <c r="F45" s="60"/>
      <c r="G45" s="60"/>
      <c r="H45" s="60"/>
      <c r="I45" s="60"/>
      <c r="J45" s="60"/>
    </row>
    <row r="46" spans="5:10" x14ac:dyDescent="0.2">
      <c r="E46" s="60"/>
      <c r="F46" s="60"/>
      <c r="G46" s="60"/>
      <c r="H46" s="60"/>
      <c r="I46" s="60"/>
      <c r="J46" s="60"/>
    </row>
    <row r="47" spans="5:10" x14ac:dyDescent="0.2">
      <c r="E47" s="60"/>
      <c r="F47" s="60"/>
      <c r="G47" s="60"/>
      <c r="H47" s="60"/>
      <c r="I47" s="60"/>
      <c r="J47" s="60"/>
    </row>
    <row r="48" spans="5:10" x14ac:dyDescent="0.2">
      <c r="E48" s="60"/>
      <c r="F48" s="60"/>
      <c r="G48" s="60"/>
      <c r="H48" s="60"/>
      <c r="I48" s="60"/>
      <c r="J48" s="60"/>
    </row>
    <row r="49" spans="5:10" x14ac:dyDescent="0.2">
      <c r="E49" s="60"/>
      <c r="F49" s="60"/>
      <c r="G49" s="60"/>
      <c r="H49" s="60"/>
      <c r="I49" s="60"/>
      <c r="J49" s="60"/>
    </row>
    <row r="50" spans="5:10" x14ac:dyDescent="0.2">
      <c r="E50" s="60"/>
      <c r="F50" s="60"/>
      <c r="G50" s="60"/>
      <c r="H50" s="60"/>
      <c r="I50" s="60"/>
      <c r="J50" s="60"/>
    </row>
    <row r="51" spans="5:10" x14ac:dyDescent="0.2">
      <c r="E51" s="60"/>
      <c r="F51" s="60"/>
      <c r="G51" s="60"/>
      <c r="H51" s="60"/>
      <c r="I51" s="60"/>
      <c r="J51" s="60"/>
    </row>
  </sheetData>
  <hyperlinks>
    <hyperlink ref="C5" location="Indice!A1" display="Indice"/>
  </hyperlink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1"/>
  <sheetViews>
    <sheetView showGridLines="0" workbookViewId="0">
      <selection activeCell="D23" sqref="D23"/>
    </sheetView>
  </sheetViews>
  <sheetFormatPr baseColWidth="10" defaultRowHeight="12.75" x14ac:dyDescent="0.2"/>
  <cols>
    <col min="1" max="2" width="45.7109375" style="1" bestFit="1" customWidth="1"/>
    <col min="3" max="3" width="42.85546875" style="1" bestFit="1" customWidth="1"/>
    <col min="4" max="4" width="38.85546875" style="1" bestFit="1" customWidth="1"/>
    <col min="5" max="5" width="18.28515625" style="1" bestFit="1" customWidth="1"/>
    <col min="6" max="6" width="23" style="1" hidden="1" customWidth="1"/>
    <col min="7" max="7" width="21.7109375" style="1" bestFit="1" customWidth="1"/>
    <col min="8" max="8" width="19.28515625" style="1" bestFit="1" customWidth="1"/>
    <col min="9" max="9" width="19.140625" style="1" hidden="1" customWidth="1"/>
    <col min="10" max="10" width="15.5703125" style="1" bestFit="1" customWidth="1"/>
    <col min="11" max="11" width="25.5703125" style="1" bestFit="1" customWidth="1"/>
    <col min="12" max="12" width="25.5703125" style="1" customWidth="1"/>
    <col min="13" max="13" width="21.28515625" style="1" bestFit="1" customWidth="1"/>
    <col min="14" max="14" width="32.28515625" style="1" bestFit="1" customWidth="1"/>
    <col min="15" max="15" width="39.42578125" style="1" bestFit="1" customWidth="1"/>
    <col min="16" max="16384" width="11.42578125" style="1"/>
  </cols>
  <sheetData>
    <row r="1" spans="1:21" ht="31.5" customHeight="1" x14ac:dyDescent="0.2">
      <c r="A1" s="24" t="s">
        <v>103</v>
      </c>
      <c r="B1" s="25" t="s">
        <v>1</v>
      </c>
      <c r="C1" s="26" t="s">
        <v>108</v>
      </c>
    </row>
    <row r="2" spans="1:21" ht="15" customHeight="1" x14ac:dyDescent="0.2">
      <c r="A2" s="27" t="s">
        <v>109</v>
      </c>
      <c r="B2" s="28"/>
      <c r="C2" s="26"/>
    </row>
    <row r="3" spans="1:21" x14ac:dyDescent="0.2">
      <c r="A3" s="1">
        <f>COUNTA(A11:A27)+11</f>
        <v>27</v>
      </c>
      <c r="B3" s="29"/>
    </row>
    <row r="4" spans="1:21" x14ac:dyDescent="0.2">
      <c r="A4" s="30" t="s">
        <v>110</v>
      </c>
      <c r="B4" s="31"/>
      <c r="C4" s="30"/>
    </row>
    <row r="5" spans="1:21" x14ac:dyDescent="0.2">
      <c r="A5" s="32"/>
      <c r="B5" s="32"/>
      <c r="C5" s="33" t="s">
        <v>5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21" x14ac:dyDescent="0.2">
      <c r="A6" s="35" t="s">
        <v>239</v>
      </c>
      <c r="B6" s="36"/>
      <c r="C6" s="35">
        <v>2</v>
      </c>
      <c r="F6" s="1">
        <v>2</v>
      </c>
    </row>
    <row r="7" spans="1:21" x14ac:dyDescent="0.2">
      <c r="A7" s="35" t="s">
        <v>274</v>
      </c>
      <c r="B7" s="35" t="s">
        <v>241</v>
      </c>
      <c r="C7" s="1" t="str">
        <f>MID(A8,FIND(" ",A8,15)+1,FIND(":",A8,FIND(" ",A8,15))-FIND(" ",A8,15)-1)</f>
        <v>CB-0101</v>
      </c>
      <c r="D7" s="1" t="str">
        <f>MID(B8,23,2)</f>
        <v>03</v>
      </c>
      <c r="E7" s="27" t="s">
        <v>109</v>
      </c>
      <c r="F7" s="27" t="s">
        <v>6</v>
      </c>
      <c r="G7" s="1" t="str">
        <f>MID(A8,FIND(" ",A8,14)+1,7)</f>
        <v>CB-0101</v>
      </c>
      <c r="H7" s="1" t="s">
        <v>7</v>
      </c>
    </row>
    <row r="8" spans="1:21" ht="25.5" x14ac:dyDescent="0.2">
      <c r="A8" s="35" t="s">
        <v>242</v>
      </c>
      <c r="B8" s="35" t="s">
        <v>243</v>
      </c>
      <c r="D8" s="1" t="str">
        <f>MID(A7,7,150)</f>
        <v>L USME.</v>
      </c>
      <c r="E8" s="1" t="s">
        <v>7</v>
      </c>
    </row>
    <row r="9" spans="1:21" x14ac:dyDescent="0.2">
      <c r="A9" s="35" t="s">
        <v>275</v>
      </c>
      <c r="B9" s="35" t="s">
        <v>245</v>
      </c>
    </row>
    <row r="10" spans="1:21" x14ac:dyDescent="0.2">
      <c r="A10" s="30"/>
      <c r="B10" s="31"/>
      <c r="C10" s="30"/>
    </row>
    <row r="11" spans="1:21" ht="13.5" thickBot="1" x14ac:dyDescent="0.25">
      <c r="A11" s="37"/>
      <c r="B11" s="38"/>
      <c r="C11" s="37"/>
    </row>
    <row r="12" spans="1:21" ht="25.5" x14ac:dyDescent="0.2">
      <c r="A12" s="39" t="s">
        <v>8</v>
      </c>
      <c r="B12" s="40" t="s">
        <v>9</v>
      </c>
      <c r="C12" s="41" t="s">
        <v>10</v>
      </c>
      <c r="D12" s="42" t="s">
        <v>11</v>
      </c>
      <c r="E12" s="43" t="s">
        <v>12</v>
      </c>
      <c r="F12" s="42" t="s">
        <v>13</v>
      </c>
      <c r="G12" s="42" t="s">
        <v>14</v>
      </c>
      <c r="H12" s="42" t="s">
        <v>15</v>
      </c>
      <c r="I12" s="42" t="s">
        <v>16</v>
      </c>
      <c r="J12" s="43" t="s">
        <v>17</v>
      </c>
      <c r="K12" s="42" t="s">
        <v>18</v>
      </c>
      <c r="L12" s="42"/>
      <c r="M12" s="43" t="s">
        <v>19</v>
      </c>
      <c r="N12" s="42" t="s">
        <v>20</v>
      </c>
      <c r="O12" s="44" t="s">
        <v>21</v>
      </c>
      <c r="P12" s="1" t="s">
        <v>22</v>
      </c>
      <c r="Q12" s="1" t="s">
        <v>23</v>
      </c>
      <c r="R12" s="1" t="s">
        <v>24</v>
      </c>
      <c r="S12" s="1" t="s">
        <v>25</v>
      </c>
      <c r="T12" s="1" t="s">
        <v>26</v>
      </c>
    </row>
    <row r="13" spans="1:21" ht="25.5" x14ac:dyDescent="0.2">
      <c r="A13" s="45" t="s">
        <v>27</v>
      </c>
      <c r="B13" s="46"/>
      <c r="C13" s="47" t="s">
        <v>28</v>
      </c>
      <c r="D13" s="47" t="s">
        <v>29</v>
      </c>
      <c r="E13" s="47" t="s">
        <v>30</v>
      </c>
      <c r="F13" s="47" t="s">
        <v>31</v>
      </c>
      <c r="G13" s="47" t="s">
        <v>32</v>
      </c>
      <c r="H13" s="47" t="s">
        <v>33</v>
      </c>
      <c r="I13" s="47" t="s">
        <v>16</v>
      </c>
      <c r="J13" s="47" t="s">
        <v>17</v>
      </c>
      <c r="K13" s="47" t="s">
        <v>34</v>
      </c>
      <c r="L13" s="47"/>
      <c r="M13" s="47" t="s">
        <v>35</v>
      </c>
      <c r="N13" s="47" t="s">
        <v>20</v>
      </c>
      <c r="O13" s="48" t="s">
        <v>21</v>
      </c>
    </row>
    <row r="14" spans="1:21" x14ac:dyDescent="0.2">
      <c r="A14" s="49" t="s">
        <v>109</v>
      </c>
      <c r="B14" s="49" t="s">
        <v>36</v>
      </c>
      <c r="C14" s="50" t="s">
        <v>37</v>
      </c>
      <c r="D14" s="50" t="s">
        <v>38</v>
      </c>
      <c r="E14" s="62">
        <v>41101382000</v>
      </c>
      <c r="F14" s="62">
        <v>0</v>
      </c>
      <c r="G14" s="62">
        <v>0</v>
      </c>
      <c r="H14" s="62">
        <v>41101382000</v>
      </c>
      <c r="I14" s="62">
        <v>39901022.170000002</v>
      </c>
      <c r="J14" s="62">
        <v>130006772.01000001</v>
      </c>
      <c r="K14" s="51">
        <v>0.31</v>
      </c>
      <c r="L14" s="51"/>
      <c r="M14" s="51">
        <v>40971375227.989998</v>
      </c>
      <c r="N14" s="51">
        <v>0</v>
      </c>
      <c r="O14" s="52">
        <v>130006772.01000001</v>
      </c>
      <c r="P14" s="1" t="s">
        <v>111</v>
      </c>
      <c r="Q14" s="53">
        <f>(H14-J14-M14)+(E14+G14-H14)</f>
        <v>0</v>
      </c>
      <c r="R14" s="1">
        <v>1</v>
      </c>
      <c r="S14" s="1" t="str">
        <f>MID(P14,2,1)</f>
        <v>2</v>
      </c>
      <c r="T14" s="1" t="str">
        <f>MID(P14,3,2)</f>
        <v>FD</v>
      </c>
      <c r="U14" s="1" t="str">
        <f t="shared" ref="U14:U27" si="0">IF(MID(B14,2,1)="9","´9000000000000000000000",B14)</f>
        <v>´2000000000000000000000</v>
      </c>
    </row>
    <row r="15" spans="1:21" x14ac:dyDescent="0.2">
      <c r="A15" s="49" t="s">
        <v>109</v>
      </c>
      <c r="B15" s="49" t="s">
        <v>40</v>
      </c>
      <c r="C15" s="50" t="s">
        <v>41</v>
      </c>
      <c r="D15" s="50" t="s">
        <v>42</v>
      </c>
      <c r="E15" s="62">
        <v>35000000</v>
      </c>
      <c r="F15" s="62">
        <v>0</v>
      </c>
      <c r="G15" s="62">
        <v>0</v>
      </c>
      <c r="H15" s="62">
        <v>35000000</v>
      </c>
      <c r="I15" s="62">
        <v>2289604</v>
      </c>
      <c r="J15" s="62">
        <v>7622378</v>
      </c>
      <c r="K15" s="51">
        <v>21.77</v>
      </c>
      <c r="L15" s="51"/>
      <c r="M15" s="51">
        <v>27377622</v>
      </c>
      <c r="N15" s="51">
        <v>0</v>
      </c>
      <c r="O15" s="52">
        <v>7622378</v>
      </c>
      <c r="P15" s="1" t="s">
        <v>111</v>
      </c>
      <c r="Q15" s="53">
        <f t="shared" ref="Q15:Q27" si="1">(H15-J15-M15)+(E15+G15-H15)</f>
        <v>0</v>
      </c>
      <c r="R15" s="1">
        <v>2</v>
      </c>
      <c r="S15" s="1" t="str">
        <f t="shared" ref="S15:S27" si="2">MID(P15,2,1)</f>
        <v>2</v>
      </c>
      <c r="T15" s="1" t="str">
        <f t="shared" ref="T15:T27" si="3">MID(P15,3,2)</f>
        <v>FD</v>
      </c>
      <c r="U15" s="1" t="str">
        <f t="shared" si="0"/>
        <v>´2100000000000000000000</v>
      </c>
    </row>
    <row r="16" spans="1:21" x14ac:dyDescent="0.2">
      <c r="A16" s="49" t="s">
        <v>109</v>
      </c>
      <c r="B16" s="49" t="s">
        <v>43</v>
      </c>
      <c r="C16" s="50" t="s">
        <v>44</v>
      </c>
      <c r="D16" s="50" t="s">
        <v>45</v>
      </c>
      <c r="E16" s="62">
        <v>35000000</v>
      </c>
      <c r="F16" s="62">
        <v>0</v>
      </c>
      <c r="G16" s="62">
        <v>0</v>
      </c>
      <c r="H16" s="62">
        <v>35000000</v>
      </c>
      <c r="I16" s="62">
        <v>2289604</v>
      </c>
      <c r="J16" s="62">
        <v>7622378</v>
      </c>
      <c r="K16" s="51">
        <v>21.77</v>
      </c>
      <c r="L16" s="51"/>
      <c r="M16" s="51">
        <v>27377622</v>
      </c>
      <c r="N16" s="51">
        <v>0</v>
      </c>
      <c r="O16" s="52">
        <v>7622378</v>
      </c>
      <c r="P16" s="1" t="s">
        <v>111</v>
      </c>
      <c r="Q16" s="53">
        <f t="shared" si="1"/>
        <v>0</v>
      </c>
      <c r="R16" s="1">
        <v>3</v>
      </c>
      <c r="S16" s="1" t="str">
        <f t="shared" si="2"/>
        <v>2</v>
      </c>
      <c r="T16" s="1" t="str">
        <f t="shared" si="3"/>
        <v>FD</v>
      </c>
      <c r="U16" s="1" t="str">
        <f t="shared" si="0"/>
        <v>´2120000000000000000000</v>
      </c>
    </row>
    <row r="17" spans="1:21" x14ac:dyDescent="0.2">
      <c r="A17" s="49" t="s">
        <v>109</v>
      </c>
      <c r="B17" s="49" t="s">
        <v>46</v>
      </c>
      <c r="C17" s="50" t="s">
        <v>47</v>
      </c>
      <c r="D17" s="50" t="s">
        <v>48</v>
      </c>
      <c r="E17" s="62">
        <v>30500000</v>
      </c>
      <c r="F17" s="62">
        <v>0</v>
      </c>
      <c r="G17" s="62">
        <v>0</v>
      </c>
      <c r="H17" s="62">
        <v>30500000</v>
      </c>
      <c r="I17" s="62">
        <v>2223126</v>
      </c>
      <c r="J17" s="62">
        <v>7503526</v>
      </c>
      <c r="K17" s="51">
        <v>24.6</v>
      </c>
      <c r="L17" s="51"/>
      <c r="M17" s="51">
        <v>22996474</v>
      </c>
      <c r="N17" s="51">
        <v>0</v>
      </c>
      <c r="O17" s="52">
        <v>7503526</v>
      </c>
      <c r="P17" s="1" t="s">
        <v>111</v>
      </c>
      <c r="Q17" s="53">
        <f t="shared" si="1"/>
        <v>0</v>
      </c>
      <c r="R17" s="1">
        <v>5</v>
      </c>
      <c r="S17" s="1" t="str">
        <f t="shared" si="2"/>
        <v>2</v>
      </c>
      <c r="T17" s="1" t="str">
        <f t="shared" si="3"/>
        <v>FD</v>
      </c>
      <c r="U17" s="1" t="str">
        <f t="shared" si="0"/>
        <v>´2120300000000000000000</v>
      </c>
    </row>
    <row r="18" spans="1:21" x14ac:dyDescent="0.2">
      <c r="A18" s="49" t="s">
        <v>109</v>
      </c>
      <c r="B18" s="49" t="s">
        <v>55</v>
      </c>
      <c r="C18" s="50" t="s">
        <v>56</v>
      </c>
      <c r="D18" s="50" t="s">
        <v>57</v>
      </c>
      <c r="E18" s="62">
        <v>4500000</v>
      </c>
      <c r="F18" s="62">
        <v>0</v>
      </c>
      <c r="G18" s="62">
        <v>0</v>
      </c>
      <c r="H18" s="62">
        <v>4500000</v>
      </c>
      <c r="I18" s="62">
        <v>66478</v>
      </c>
      <c r="J18" s="62">
        <v>118852</v>
      </c>
      <c r="K18" s="51">
        <v>2.64</v>
      </c>
      <c r="L18" s="51"/>
      <c r="M18" s="51">
        <v>4381148</v>
      </c>
      <c r="N18" s="51">
        <v>0</v>
      </c>
      <c r="O18" s="52">
        <v>118852</v>
      </c>
      <c r="P18" s="1" t="s">
        <v>111</v>
      </c>
      <c r="Q18" s="53">
        <f t="shared" si="1"/>
        <v>0</v>
      </c>
      <c r="R18" s="1">
        <v>5</v>
      </c>
      <c r="S18" s="1" t="str">
        <f t="shared" si="2"/>
        <v>2</v>
      </c>
      <c r="T18" s="1" t="str">
        <f t="shared" si="3"/>
        <v>FD</v>
      </c>
      <c r="U18" s="1" t="str">
        <f t="shared" si="0"/>
        <v>´2129900000000000000000</v>
      </c>
    </row>
    <row r="19" spans="1:21" x14ac:dyDescent="0.2">
      <c r="A19" s="49" t="s">
        <v>109</v>
      </c>
      <c r="B19" s="49" t="s">
        <v>58</v>
      </c>
      <c r="C19" s="50" t="s">
        <v>59</v>
      </c>
      <c r="D19" s="50" t="s">
        <v>60</v>
      </c>
      <c r="E19" s="62">
        <v>40981382000</v>
      </c>
      <c r="F19" s="62">
        <v>0</v>
      </c>
      <c r="G19" s="62">
        <v>0</v>
      </c>
      <c r="H19" s="62">
        <v>40981382000</v>
      </c>
      <c r="I19" s="62">
        <v>0</v>
      </c>
      <c r="J19" s="62">
        <v>0</v>
      </c>
      <c r="K19" s="51">
        <v>0</v>
      </c>
      <c r="L19" s="51"/>
      <c r="M19" s="51">
        <v>40981382000</v>
      </c>
      <c r="N19" s="51">
        <v>0</v>
      </c>
      <c r="O19" s="52">
        <v>0</v>
      </c>
      <c r="P19" s="1" t="s">
        <v>111</v>
      </c>
      <c r="Q19" s="53">
        <f t="shared" si="1"/>
        <v>0</v>
      </c>
      <c r="R19" s="1">
        <v>2</v>
      </c>
      <c r="S19" s="1" t="str">
        <f t="shared" si="2"/>
        <v>2</v>
      </c>
      <c r="T19" s="1" t="str">
        <f t="shared" si="3"/>
        <v>FD</v>
      </c>
      <c r="U19" s="1" t="str">
        <f t="shared" si="0"/>
        <v>´2200000000000000000000</v>
      </c>
    </row>
    <row r="20" spans="1:21" x14ac:dyDescent="0.2">
      <c r="A20" s="49" t="s">
        <v>109</v>
      </c>
      <c r="B20" s="49" t="s">
        <v>61</v>
      </c>
      <c r="C20" s="50" t="s">
        <v>62</v>
      </c>
      <c r="D20" s="50" t="s">
        <v>63</v>
      </c>
      <c r="E20" s="62">
        <v>40981382000</v>
      </c>
      <c r="F20" s="62">
        <v>0</v>
      </c>
      <c r="G20" s="62">
        <v>0</v>
      </c>
      <c r="H20" s="62">
        <v>40981382000</v>
      </c>
      <c r="I20" s="62">
        <v>0</v>
      </c>
      <c r="J20" s="62">
        <v>0</v>
      </c>
      <c r="K20" s="51">
        <v>0</v>
      </c>
      <c r="L20" s="51"/>
      <c r="M20" s="51">
        <v>40981382000</v>
      </c>
      <c r="N20" s="51">
        <v>0</v>
      </c>
      <c r="O20" s="52">
        <v>0</v>
      </c>
      <c r="P20" s="1" t="s">
        <v>111</v>
      </c>
      <c r="Q20" s="53">
        <f t="shared" si="1"/>
        <v>0</v>
      </c>
      <c r="R20" s="1">
        <v>3</v>
      </c>
      <c r="S20" s="1" t="str">
        <f t="shared" si="2"/>
        <v>2</v>
      </c>
      <c r="T20" s="1" t="str">
        <f t="shared" si="3"/>
        <v>FD</v>
      </c>
      <c r="U20" s="1" t="str">
        <f t="shared" si="0"/>
        <v>´2240000000000000000000</v>
      </c>
    </row>
    <row r="21" spans="1:21" x14ac:dyDescent="0.2">
      <c r="A21" s="49" t="s">
        <v>109</v>
      </c>
      <c r="B21" s="49" t="s">
        <v>64</v>
      </c>
      <c r="C21" s="50" t="s">
        <v>65</v>
      </c>
      <c r="D21" s="50" t="s">
        <v>66</v>
      </c>
      <c r="E21" s="62">
        <v>40981382000</v>
      </c>
      <c r="F21" s="62">
        <v>0</v>
      </c>
      <c r="G21" s="62">
        <v>0</v>
      </c>
      <c r="H21" s="62">
        <v>40981382000</v>
      </c>
      <c r="I21" s="62">
        <v>0</v>
      </c>
      <c r="J21" s="62">
        <v>0</v>
      </c>
      <c r="K21" s="51">
        <v>0</v>
      </c>
      <c r="L21" s="51"/>
      <c r="M21" s="51">
        <v>40981382000</v>
      </c>
      <c r="N21" s="51">
        <v>0</v>
      </c>
      <c r="O21" s="52">
        <v>0</v>
      </c>
      <c r="P21" s="1" t="s">
        <v>111</v>
      </c>
      <c r="Q21" s="53">
        <f t="shared" si="1"/>
        <v>0</v>
      </c>
      <c r="R21" s="1">
        <v>5</v>
      </c>
      <c r="S21" s="1" t="str">
        <f t="shared" si="2"/>
        <v>2</v>
      </c>
      <c r="T21" s="1" t="str">
        <f t="shared" si="3"/>
        <v>FD</v>
      </c>
      <c r="U21" s="1" t="str">
        <f t="shared" si="0"/>
        <v>´2240500000000000000000</v>
      </c>
    </row>
    <row r="22" spans="1:21" x14ac:dyDescent="0.2">
      <c r="A22" s="49" t="s">
        <v>109</v>
      </c>
      <c r="B22" s="49" t="s">
        <v>67</v>
      </c>
      <c r="C22" s="50" t="s">
        <v>68</v>
      </c>
      <c r="D22" s="50" t="s">
        <v>69</v>
      </c>
      <c r="E22" s="62">
        <v>40981382000</v>
      </c>
      <c r="F22" s="62">
        <v>0</v>
      </c>
      <c r="G22" s="62">
        <v>0</v>
      </c>
      <c r="H22" s="62">
        <v>40981382000</v>
      </c>
      <c r="I22" s="62">
        <v>0</v>
      </c>
      <c r="J22" s="62">
        <v>0</v>
      </c>
      <c r="K22" s="51">
        <v>0</v>
      </c>
      <c r="L22" s="51"/>
      <c r="M22" s="51">
        <v>40981382000</v>
      </c>
      <c r="N22" s="51">
        <v>0</v>
      </c>
      <c r="O22" s="52">
        <v>0</v>
      </c>
      <c r="P22" s="1" t="s">
        <v>111</v>
      </c>
      <c r="Q22" s="53">
        <f t="shared" si="1"/>
        <v>0</v>
      </c>
      <c r="R22" s="1">
        <v>7</v>
      </c>
      <c r="S22" s="1" t="str">
        <f t="shared" si="2"/>
        <v>2</v>
      </c>
      <c r="T22" s="1" t="str">
        <f t="shared" si="3"/>
        <v>FD</v>
      </c>
      <c r="U22" s="1" t="str">
        <f t="shared" si="0"/>
        <v>´2240501000000000000000</v>
      </c>
    </row>
    <row r="23" spans="1:21" x14ac:dyDescent="0.2">
      <c r="A23" s="49" t="s">
        <v>109</v>
      </c>
      <c r="B23" s="49" t="s">
        <v>70</v>
      </c>
      <c r="C23" s="50" t="s">
        <v>71</v>
      </c>
      <c r="D23" s="50" t="s">
        <v>72</v>
      </c>
      <c r="E23" s="62">
        <v>85000000</v>
      </c>
      <c r="F23" s="62">
        <v>0</v>
      </c>
      <c r="G23" s="62">
        <v>0</v>
      </c>
      <c r="H23" s="62">
        <v>85000000</v>
      </c>
      <c r="I23" s="62">
        <v>37611418.170000002</v>
      </c>
      <c r="J23" s="62">
        <v>122384394.01000001</v>
      </c>
      <c r="K23" s="51">
        <v>143.97999999999999</v>
      </c>
      <c r="L23" s="51"/>
      <c r="M23" s="51">
        <v>-37384394.009999998</v>
      </c>
      <c r="N23" s="51">
        <v>0</v>
      </c>
      <c r="O23" s="52">
        <v>122384394.01000001</v>
      </c>
      <c r="P23" s="1" t="s">
        <v>111</v>
      </c>
      <c r="Q23" s="53">
        <f t="shared" si="1"/>
        <v>-7.4505805969238281E-9</v>
      </c>
      <c r="R23" s="1">
        <v>2</v>
      </c>
      <c r="S23" s="1" t="str">
        <f t="shared" si="2"/>
        <v>2</v>
      </c>
      <c r="T23" s="1" t="str">
        <f t="shared" si="3"/>
        <v>FD</v>
      </c>
      <c r="U23" s="1" t="str">
        <f t="shared" si="0"/>
        <v>´2400000000000000000000</v>
      </c>
    </row>
    <row r="24" spans="1:21" x14ac:dyDescent="0.2">
      <c r="A24" s="49" t="s">
        <v>109</v>
      </c>
      <c r="B24" s="49" t="s">
        <v>88</v>
      </c>
      <c r="C24" s="50" t="s">
        <v>89</v>
      </c>
      <c r="D24" s="50" t="s">
        <v>90</v>
      </c>
      <c r="E24" s="62">
        <v>0</v>
      </c>
      <c r="F24" s="62">
        <v>0</v>
      </c>
      <c r="G24" s="62">
        <v>0</v>
      </c>
      <c r="H24" s="62">
        <v>0</v>
      </c>
      <c r="I24" s="62">
        <v>32770826</v>
      </c>
      <c r="J24" s="62">
        <v>103649147</v>
      </c>
      <c r="K24" s="51">
        <v>0</v>
      </c>
      <c r="L24" s="51"/>
      <c r="M24" s="51">
        <v>-103649147</v>
      </c>
      <c r="N24" s="51">
        <v>0</v>
      </c>
      <c r="O24" s="52">
        <v>103649147</v>
      </c>
      <c r="P24" s="1" t="s">
        <v>111</v>
      </c>
      <c r="Q24" s="53">
        <f t="shared" si="1"/>
        <v>0</v>
      </c>
      <c r="R24" s="1">
        <v>3</v>
      </c>
      <c r="S24" s="1" t="str">
        <f t="shared" si="2"/>
        <v>2</v>
      </c>
      <c r="T24" s="1" t="str">
        <f t="shared" si="3"/>
        <v>FD</v>
      </c>
      <c r="U24" s="1" t="str">
        <f t="shared" si="0"/>
        <v>´2410000000000000000000</v>
      </c>
    </row>
    <row r="25" spans="1:21" x14ac:dyDescent="0.2">
      <c r="A25" s="49" t="s">
        <v>109</v>
      </c>
      <c r="B25" s="49" t="s">
        <v>91</v>
      </c>
      <c r="C25" s="50" t="s">
        <v>92</v>
      </c>
      <c r="D25" s="50" t="s">
        <v>93</v>
      </c>
      <c r="E25" s="62">
        <v>0</v>
      </c>
      <c r="F25" s="62">
        <v>0</v>
      </c>
      <c r="G25" s="62">
        <v>0</v>
      </c>
      <c r="H25" s="62">
        <v>0</v>
      </c>
      <c r="I25" s="62">
        <v>32770826</v>
      </c>
      <c r="J25" s="62">
        <v>103649147</v>
      </c>
      <c r="K25" s="51">
        <v>0</v>
      </c>
      <c r="L25" s="51"/>
      <c r="M25" s="51">
        <v>-103649147</v>
      </c>
      <c r="N25" s="51">
        <v>0</v>
      </c>
      <c r="O25" s="52">
        <v>103649147</v>
      </c>
      <c r="P25" s="1" t="s">
        <v>111</v>
      </c>
      <c r="Q25" s="53">
        <f t="shared" si="1"/>
        <v>0</v>
      </c>
      <c r="R25" s="1">
        <v>5</v>
      </c>
      <c r="S25" s="1" t="str">
        <f t="shared" si="2"/>
        <v>2</v>
      </c>
      <c r="T25" s="1" t="str">
        <f t="shared" si="3"/>
        <v>FD</v>
      </c>
      <c r="U25" s="1" t="str">
        <f t="shared" si="0"/>
        <v>´2410300000000000000000</v>
      </c>
    </row>
    <row r="26" spans="1:21" ht="25.5" x14ac:dyDescent="0.2">
      <c r="A26" s="49" t="s">
        <v>109</v>
      </c>
      <c r="B26" s="49" t="s">
        <v>73</v>
      </c>
      <c r="C26" s="50" t="s">
        <v>74</v>
      </c>
      <c r="D26" s="50" t="s">
        <v>75</v>
      </c>
      <c r="E26" s="62">
        <v>85000000</v>
      </c>
      <c r="F26" s="62">
        <v>0</v>
      </c>
      <c r="G26" s="62">
        <v>0</v>
      </c>
      <c r="H26" s="62">
        <v>85000000</v>
      </c>
      <c r="I26" s="62">
        <v>4840592.17</v>
      </c>
      <c r="J26" s="62">
        <v>18735247.010000002</v>
      </c>
      <c r="K26" s="51">
        <v>22.04</v>
      </c>
      <c r="L26" s="51"/>
      <c r="M26" s="51">
        <v>66264752.990000002</v>
      </c>
      <c r="N26" s="51">
        <v>0</v>
      </c>
      <c r="O26" s="52">
        <v>18735247.010000002</v>
      </c>
      <c r="P26" s="1" t="s">
        <v>111</v>
      </c>
      <c r="Q26" s="53">
        <f t="shared" si="1"/>
        <v>-7.4505805969238281E-9</v>
      </c>
      <c r="R26" s="1">
        <v>3</v>
      </c>
      <c r="S26" s="1" t="str">
        <f t="shared" si="2"/>
        <v>2</v>
      </c>
      <c r="T26" s="1" t="str">
        <f t="shared" si="3"/>
        <v>FD</v>
      </c>
      <c r="U26" s="1" t="str">
        <f t="shared" si="0"/>
        <v>´2430000000000000000000</v>
      </c>
    </row>
    <row r="27" spans="1:21" ht="26.25" thickBot="1" x14ac:dyDescent="0.25">
      <c r="A27" s="49" t="s">
        <v>109</v>
      </c>
      <c r="B27" s="49" t="s">
        <v>76</v>
      </c>
      <c r="C27" s="54" t="s">
        <v>77</v>
      </c>
      <c r="D27" s="54" t="s">
        <v>78</v>
      </c>
      <c r="E27" s="63">
        <v>85000000</v>
      </c>
      <c r="F27" s="63">
        <v>0</v>
      </c>
      <c r="G27" s="63">
        <v>0</v>
      </c>
      <c r="H27" s="63">
        <v>85000000</v>
      </c>
      <c r="I27" s="63">
        <v>4840592.17</v>
      </c>
      <c r="J27" s="63">
        <v>18735247.010000002</v>
      </c>
      <c r="K27" s="55">
        <v>22.04</v>
      </c>
      <c r="L27" s="55"/>
      <c r="M27" s="55">
        <v>66264752.990000002</v>
      </c>
      <c r="N27" s="55">
        <v>0</v>
      </c>
      <c r="O27" s="56">
        <v>18735247.010000002</v>
      </c>
      <c r="P27" s="1" t="s">
        <v>111</v>
      </c>
      <c r="Q27" s="53">
        <f t="shared" si="1"/>
        <v>-7.4505805969238281E-9</v>
      </c>
      <c r="R27" s="1">
        <v>5</v>
      </c>
      <c r="S27" s="1" t="str">
        <f t="shared" si="2"/>
        <v>2</v>
      </c>
      <c r="T27" s="1" t="str">
        <f t="shared" si="3"/>
        <v>FD</v>
      </c>
      <c r="U27" s="1" t="str">
        <f t="shared" si="0"/>
        <v>´2430200000000000000000</v>
      </c>
    </row>
    <row r="28" spans="1:21" x14ac:dyDescent="0.2">
      <c r="E28" s="60"/>
      <c r="F28" s="60"/>
      <c r="G28" s="60"/>
      <c r="H28" s="60"/>
      <c r="I28" s="60"/>
      <c r="J28" s="60"/>
    </row>
    <row r="29" spans="1:21" x14ac:dyDescent="0.2">
      <c r="E29" s="60"/>
      <c r="F29" s="60"/>
      <c r="G29" s="60"/>
      <c r="H29" s="60"/>
      <c r="I29" s="60"/>
      <c r="J29" s="60"/>
    </row>
    <row r="30" spans="1:21" x14ac:dyDescent="0.2">
      <c r="E30" s="60"/>
      <c r="F30" s="60"/>
      <c r="G30" s="60"/>
      <c r="H30" s="60"/>
      <c r="I30" s="60"/>
      <c r="J30" s="60"/>
    </row>
    <row r="31" spans="1:21" x14ac:dyDescent="0.2">
      <c r="E31" s="60"/>
      <c r="F31" s="60"/>
      <c r="G31" s="60"/>
      <c r="H31" s="60"/>
      <c r="I31" s="60"/>
      <c r="J31" s="60"/>
    </row>
    <row r="32" spans="1:21" x14ac:dyDescent="0.2">
      <c r="E32" s="60"/>
      <c r="F32" s="60"/>
      <c r="G32" s="60"/>
      <c r="H32" s="60"/>
      <c r="I32" s="60"/>
      <c r="J32" s="60"/>
    </row>
    <row r="33" spans="5:10" x14ac:dyDescent="0.2">
      <c r="E33" s="60"/>
      <c r="F33" s="60"/>
      <c r="G33" s="60"/>
      <c r="H33" s="60"/>
      <c r="I33" s="60"/>
      <c r="J33" s="60"/>
    </row>
    <row r="34" spans="5:10" x14ac:dyDescent="0.2">
      <c r="E34" s="60"/>
      <c r="F34" s="60"/>
      <c r="G34" s="60"/>
      <c r="H34" s="60"/>
      <c r="I34" s="60"/>
      <c r="J34" s="60"/>
    </row>
    <row r="35" spans="5:10" x14ac:dyDescent="0.2">
      <c r="E35" s="60"/>
      <c r="F35" s="60"/>
      <c r="G35" s="60"/>
      <c r="H35" s="60"/>
      <c r="I35" s="60"/>
      <c r="J35" s="60"/>
    </row>
    <row r="36" spans="5:10" x14ac:dyDescent="0.2">
      <c r="E36" s="60"/>
      <c r="F36" s="60"/>
      <c r="G36" s="60"/>
      <c r="H36" s="60"/>
      <c r="I36" s="60"/>
      <c r="J36" s="60"/>
    </row>
    <row r="37" spans="5:10" x14ac:dyDescent="0.2">
      <c r="E37" s="60"/>
      <c r="F37" s="60"/>
      <c r="G37" s="60"/>
      <c r="H37" s="60"/>
      <c r="I37" s="60"/>
      <c r="J37" s="60"/>
    </row>
    <row r="38" spans="5:10" x14ac:dyDescent="0.2">
      <c r="E38" s="60"/>
      <c r="F38" s="60"/>
      <c r="G38" s="60"/>
      <c r="H38" s="60"/>
      <c r="I38" s="60"/>
      <c r="J38" s="60"/>
    </row>
    <row r="39" spans="5:10" x14ac:dyDescent="0.2">
      <c r="E39" s="60"/>
      <c r="F39" s="60"/>
      <c r="G39" s="60"/>
      <c r="H39" s="60"/>
      <c r="I39" s="60"/>
      <c r="J39" s="60"/>
    </row>
    <row r="40" spans="5:10" x14ac:dyDescent="0.2">
      <c r="E40" s="60"/>
      <c r="F40" s="60"/>
      <c r="G40" s="60"/>
      <c r="H40" s="60"/>
      <c r="I40" s="60"/>
      <c r="J40" s="60"/>
    </row>
    <row r="41" spans="5:10" x14ac:dyDescent="0.2">
      <c r="E41" s="60"/>
      <c r="F41" s="60"/>
      <c r="G41" s="60"/>
      <c r="H41" s="60"/>
      <c r="I41" s="60"/>
      <c r="J41" s="60"/>
    </row>
    <row r="42" spans="5:10" x14ac:dyDescent="0.2">
      <c r="E42" s="60"/>
      <c r="F42" s="60"/>
      <c r="G42" s="60"/>
      <c r="H42" s="60"/>
      <c r="I42" s="60"/>
      <c r="J42" s="60"/>
    </row>
    <row r="43" spans="5:10" x14ac:dyDescent="0.2">
      <c r="E43" s="60"/>
      <c r="F43" s="60"/>
      <c r="G43" s="60"/>
      <c r="H43" s="60"/>
      <c r="I43" s="60"/>
      <c r="J43" s="60"/>
    </row>
    <row r="44" spans="5:10" x14ac:dyDescent="0.2">
      <c r="E44" s="60"/>
      <c r="F44" s="60"/>
      <c r="G44" s="60"/>
      <c r="H44" s="60"/>
      <c r="I44" s="60"/>
      <c r="J44" s="60"/>
    </row>
    <row r="45" spans="5:10" x14ac:dyDescent="0.2">
      <c r="E45" s="60"/>
      <c r="F45" s="60"/>
      <c r="G45" s="60"/>
      <c r="H45" s="60"/>
      <c r="I45" s="60"/>
      <c r="J45" s="60"/>
    </row>
    <row r="46" spans="5:10" x14ac:dyDescent="0.2">
      <c r="E46" s="60"/>
      <c r="F46" s="60"/>
      <c r="G46" s="60"/>
      <c r="H46" s="60"/>
      <c r="I46" s="60"/>
      <c r="J46" s="60"/>
    </row>
    <row r="47" spans="5:10" x14ac:dyDescent="0.2">
      <c r="E47" s="60"/>
      <c r="F47" s="60"/>
      <c r="G47" s="60"/>
      <c r="H47" s="60"/>
      <c r="I47" s="60"/>
      <c r="J47" s="60"/>
    </row>
    <row r="48" spans="5:10" x14ac:dyDescent="0.2">
      <c r="E48" s="60"/>
      <c r="F48" s="60"/>
      <c r="G48" s="60"/>
      <c r="H48" s="60"/>
      <c r="I48" s="60"/>
      <c r="J48" s="60"/>
    </row>
    <row r="49" spans="5:10" x14ac:dyDescent="0.2">
      <c r="E49" s="60"/>
      <c r="F49" s="60"/>
      <c r="G49" s="60"/>
      <c r="H49" s="60"/>
      <c r="I49" s="60"/>
      <c r="J49" s="60"/>
    </row>
    <row r="50" spans="5:10" x14ac:dyDescent="0.2">
      <c r="E50" s="60"/>
      <c r="F50" s="60"/>
      <c r="G50" s="60"/>
      <c r="H50" s="60"/>
      <c r="I50" s="60"/>
      <c r="J50" s="60"/>
    </row>
    <row r="51" spans="5:10" x14ac:dyDescent="0.2">
      <c r="E51" s="60"/>
      <c r="F51" s="60"/>
      <c r="G51" s="60"/>
      <c r="H51" s="60"/>
      <c r="I51" s="60"/>
      <c r="J51" s="60"/>
    </row>
  </sheetData>
  <hyperlinks>
    <hyperlink ref="C5" location="Indice!A1" display="Indice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24</vt:i4>
      </vt:variant>
    </vt:vector>
  </HeadingPairs>
  <TitlesOfParts>
    <vt:vector size="24" baseType="lpstr">
      <vt:lpstr>ctas</vt:lpstr>
      <vt:lpstr>fdl</vt:lpstr>
      <vt:lpstr>latabla</vt:lpstr>
      <vt:lpstr>todas</vt:lpstr>
      <vt:lpstr>2FD_001 01</vt:lpstr>
      <vt:lpstr>2FD_002 01</vt:lpstr>
      <vt:lpstr>2FD_003 01</vt:lpstr>
      <vt:lpstr>2FD_004 01</vt:lpstr>
      <vt:lpstr>2FD_005 01</vt:lpstr>
      <vt:lpstr>2FD_006 01</vt:lpstr>
      <vt:lpstr>2FD_007 01</vt:lpstr>
      <vt:lpstr>2FD_008 01</vt:lpstr>
      <vt:lpstr>2FD_009 01</vt:lpstr>
      <vt:lpstr>2FD_010 01</vt:lpstr>
      <vt:lpstr>2FD_011 01</vt:lpstr>
      <vt:lpstr>2FD_012 01</vt:lpstr>
      <vt:lpstr>2FD_013 01</vt:lpstr>
      <vt:lpstr>2FD_014 01</vt:lpstr>
      <vt:lpstr>2FD_015 01</vt:lpstr>
      <vt:lpstr>2FD_016 01</vt:lpstr>
      <vt:lpstr>2FD_017 01</vt:lpstr>
      <vt:lpstr>2FD_018 01</vt:lpstr>
      <vt:lpstr>2FD_019 01</vt:lpstr>
      <vt:lpstr>2FD_020 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ANTONIO GONZALEZ GAMBA</dc:creator>
  <cp:lastModifiedBy>RUBEN ANTONIO GONZALEZ GAMBA</cp:lastModifiedBy>
  <dcterms:created xsi:type="dcterms:W3CDTF">2015-05-19T17:10:46Z</dcterms:created>
  <dcterms:modified xsi:type="dcterms:W3CDTF">2015-05-21T21:47:05Z</dcterms:modified>
</cp:coreProperties>
</file>